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DECACI GT 16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'DECACI GT 16'!$A$1:$Q$79</definedName>
  </definedNames>
  <calcPr calcId="124519" concurrentCalc="0"/>
</workbook>
</file>

<file path=xl/calcChain.xml><?xml version="1.0" encoding="utf-8"?>
<calcChain xmlns="http://schemas.openxmlformats.org/spreadsheetml/2006/main">
  <c r="A2" i="1"/>
  <c r="T7"/>
  <c r="V7"/>
  <c r="J8"/>
  <c r="T8"/>
  <c r="F9"/>
  <c r="V8"/>
  <c r="B9"/>
  <c r="C9"/>
  <c r="H9"/>
  <c r="T9"/>
  <c r="V9"/>
  <c r="L10"/>
  <c r="T10"/>
  <c r="V10"/>
  <c r="C11"/>
  <c r="T11"/>
  <c r="V11"/>
  <c r="J12"/>
  <c r="T12"/>
  <c r="F17"/>
  <c r="V12"/>
  <c r="T13"/>
  <c r="F19"/>
  <c r="V13"/>
  <c r="N14"/>
  <c r="T14"/>
  <c r="V14"/>
  <c r="T15"/>
  <c r="V15"/>
  <c r="J16"/>
  <c r="T16"/>
  <c r="F25"/>
  <c r="V16"/>
  <c r="B17"/>
  <c r="C17"/>
  <c r="H17"/>
  <c r="F27"/>
  <c r="V17"/>
  <c r="L18"/>
  <c r="V18"/>
  <c r="B19"/>
  <c r="C19"/>
  <c r="H19"/>
  <c r="V19"/>
  <c r="J20"/>
  <c r="V20"/>
  <c r="F35"/>
  <c r="V21"/>
  <c r="P22"/>
  <c r="V22"/>
  <c r="J24"/>
  <c r="B25"/>
  <c r="C25"/>
  <c r="H25"/>
  <c r="L26"/>
  <c r="B27"/>
  <c r="C27"/>
  <c r="H27"/>
  <c r="J28"/>
  <c r="N30"/>
  <c r="C31"/>
  <c r="J32"/>
  <c r="L34"/>
  <c r="B35"/>
  <c r="C35"/>
  <c r="H35"/>
  <c r="J36"/>
  <c r="N79"/>
  <c r="Q79"/>
</calcChain>
</file>

<file path=xl/sharedStrings.xml><?xml version="1.0" encoding="utf-8"?>
<sst xmlns="http://schemas.openxmlformats.org/spreadsheetml/2006/main" count="108" uniqueCount="78">
  <si>
    <t>8</t>
  </si>
  <si>
    <t>Pos. Nosioc</t>
  </si>
  <si>
    <t>7</t>
  </si>
  <si>
    <t>1. Nosioc</t>
  </si>
  <si>
    <t>POTPIS VRHOVNOG SUDIJE</t>
  </si>
  <si>
    <t>6</t>
  </si>
  <si>
    <t>Rng Datum</t>
  </si>
  <si>
    <t>5</t>
  </si>
  <si>
    <t>Rang Nosioca</t>
  </si>
  <si>
    <t>4</t>
  </si>
  <si>
    <t>Pesic Djordje</t>
  </si>
  <si>
    <t>POTPISI IGRACA</t>
  </si>
  <si>
    <t>3</t>
  </si>
  <si>
    <t>Ristic Ognjen</t>
  </si>
  <si>
    <t>Poslednji DA</t>
  </si>
  <si>
    <t>2</t>
  </si>
  <si>
    <t>Stefanovic Nikola</t>
  </si>
  <si>
    <t>Top DA</t>
  </si>
  <si>
    <t>Poslednji igrac u turniru</t>
  </si>
  <si>
    <t>1</t>
  </si>
  <si>
    <t>Stoiljkovic Pavle</t>
  </si>
  <si>
    <t>12:10 h</t>
  </si>
  <si>
    <t>VREME ZREBA</t>
  </si>
  <si>
    <t>UMESTO</t>
  </si>
  <si>
    <t>LL</t>
  </si>
  <si>
    <t>#</t>
  </si>
  <si>
    <t>NOSIOCI</t>
  </si>
  <si>
    <t>Rang DA</t>
  </si>
  <si>
    <t>KRU</t>
  </si>
  <si>
    <t>Nikola</t>
  </si>
  <si>
    <t>Stefanovic</t>
  </si>
  <si>
    <t>DA</t>
  </si>
  <si>
    <t>Umpire</t>
  </si>
  <si>
    <t>TAZ</t>
  </si>
  <si>
    <t>Vasilije</t>
  </si>
  <si>
    <t>Zivadinovic</t>
  </si>
  <si>
    <t>Luka</t>
  </si>
  <si>
    <t>Peric</t>
  </si>
  <si>
    <t>Djordje</t>
  </si>
  <si>
    <t>Pesic</t>
  </si>
  <si>
    <t>Zivkovic</t>
  </si>
  <si>
    <t>Radovan</t>
  </si>
  <si>
    <t>Petrovic</t>
  </si>
  <si>
    <t>SLA</t>
  </si>
  <si>
    <t>Ognjen</t>
  </si>
  <si>
    <t>Ristic</t>
  </si>
  <si>
    <t>Matija</t>
  </si>
  <si>
    <t>Stojanovic</t>
  </si>
  <si>
    <t>Filip</t>
  </si>
  <si>
    <t>Jovanovic</t>
  </si>
  <si>
    <t>SMC</t>
  </si>
  <si>
    <t>Pavle</t>
  </si>
  <si>
    <t>Stoiljkovic</t>
  </si>
  <si>
    <t>POBEDNIK</t>
  </si>
  <si>
    <t>FINALE</t>
  </si>
  <si>
    <t>POLUFINALE</t>
  </si>
  <si>
    <t>II KOLO</t>
  </si>
  <si>
    <t>KLUB</t>
  </si>
  <si>
    <t>IME</t>
  </si>
  <si>
    <t>PREZIME</t>
  </si>
  <si>
    <t>NOS</t>
  </si>
  <si>
    <t>RANG</t>
  </si>
  <si>
    <t>St.</t>
  </si>
  <si>
    <t>Tasic Ljubisa</t>
  </si>
  <si>
    <t>12 godina</t>
  </si>
  <si>
    <t>B</t>
  </si>
  <si>
    <t>Nis, TAZ</t>
  </si>
  <si>
    <t>29-30.01.2021</t>
  </si>
  <si>
    <t>VRHOVNI SUDIJA</t>
  </si>
  <si>
    <t>KONKURENCIJA</t>
  </si>
  <si>
    <t>KATEGORIJA</t>
  </si>
  <si>
    <t>GRAD, KLUB</t>
  </si>
  <si>
    <t>DATUM</t>
  </si>
  <si>
    <t>GLAVNI TURNIR</t>
  </si>
  <si>
    <t/>
  </si>
  <si>
    <t>MUŠKARCI SINGL</t>
  </si>
  <si>
    <t>Prvenstvo TSIS 12 godina</t>
  </si>
  <si>
    <t>BYE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</si>
</sst>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&quot;$&quot;* #.##0.00_-;\-&quot;$&quot;* #.##0.00_-;_-&quot;$&quot;* &quot;-&quot;??_-;_-@_-"/>
  </numFmts>
  <fonts count="52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7"/>
      <name val="Arial"/>
      <family val="2"/>
    </font>
    <font>
      <i/>
      <sz val="6"/>
      <color indexed="9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8.5"/>
      <color indexed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b/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  <charset val="238"/>
    </font>
    <font>
      <sz val="9"/>
      <name val="Arial"/>
      <family val="2"/>
    </font>
    <font>
      <sz val="8.5"/>
      <name val="Arial"/>
      <family val="2"/>
      <charset val="238"/>
    </font>
    <font>
      <sz val="10"/>
      <color indexed="8"/>
      <name val="Arial"/>
      <family val="2"/>
      <charset val="238"/>
    </font>
    <font>
      <sz val="8.5"/>
      <color indexed="42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i/>
      <sz val="8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</fills>
  <borders count="2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18" applyNumberFormat="0" applyFont="0" applyAlignment="0" applyProtection="0"/>
    <xf numFmtId="0" fontId="38" fillId="15" borderId="18" applyNumberFormat="0" applyAlignment="0" applyProtection="0"/>
    <xf numFmtId="0" fontId="39" fillId="11" borderId="0" applyNumberFormat="0" applyBorder="0" applyAlignment="0" applyProtection="0"/>
    <xf numFmtId="165" fontId="1" fillId="0" borderId="0" applyFont="0" applyFill="0" applyBorder="0" applyAlignment="0" applyProtection="0"/>
    <xf numFmtId="0" fontId="4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8" borderId="18" applyNumberFormat="0" applyAlignment="0" applyProtection="0"/>
    <xf numFmtId="0" fontId="43" fillId="14" borderId="19" applyNumberFormat="0" applyAlignment="0" applyProtection="0"/>
    <xf numFmtId="0" fontId="44" fillId="0" borderId="20" applyNumberFormat="0" applyFill="0" applyAlignment="0" applyProtection="0"/>
    <xf numFmtId="0" fontId="1" fillId="0" borderId="0"/>
    <xf numFmtId="0" fontId="1" fillId="0" borderId="0"/>
    <xf numFmtId="0" fontId="45" fillId="0" borderId="0"/>
    <xf numFmtId="0" fontId="46" fillId="0" borderId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8" fillId="15" borderId="25" applyNumberFormat="0" applyAlignment="0" applyProtection="0"/>
    <xf numFmtId="0" fontId="51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9" fontId="4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3" borderId="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49" fontId="3" fillId="4" borderId="4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49" fontId="7" fillId="4" borderId="7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0" fontId="7" fillId="4" borderId="8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49" fontId="4" fillId="0" borderId="0" xfId="0" quotePrefix="1" applyNumberFormat="1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center" vertical="top"/>
    </xf>
    <xf numFmtId="49" fontId="4" fillId="4" borderId="4" xfId="0" applyNumberFormat="1" applyFont="1" applyFill="1" applyBorder="1" applyAlignment="1">
      <alignment horizontal="right" vertical="center"/>
    </xf>
    <xf numFmtId="49" fontId="4" fillId="4" borderId="0" xfId="0" applyNumberFormat="1" applyFont="1" applyFill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NumberFormat="1" applyFont="1" applyBorder="1" applyAlignment="1">
      <alignment horizontal="right" vertical="center"/>
    </xf>
    <xf numFmtId="49" fontId="9" fillId="3" borderId="9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9" fillId="4" borderId="9" xfId="0" applyNumberFormat="1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Continuous" vertical="center"/>
    </xf>
    <xf numFmtId="49" fontId="10" fillId="4" borderId="10" xfId="0" applyNumberFormat="1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11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49" fontId="14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49" fontId="16" fillId="4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5" fillId="2" borderId="15" xfId="0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4" fillId="6" borderId="2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17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16" xfId="0" applyFont="1" applyBorder="1" applyAlignment="1">
      <alignment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25" fillId="4" borderId="0" xfId="0" applyNumberFormat="1" applyFont="1" applyFill="1" applyAlignment="1">
      <alignment horizontal="right" vertical="center"/>
    </xf>
    <xf numFmtId="49" fontId="3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49" fontId="27" fillId="0" borderId="17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vertical="center"/>
    </xf>
    <xf numFmtId="49" fontId="28" fillId="0" borderId="17" xfId="0" applyNumberFormat="1" applyFont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49" fontId="8" fillId="0" borderId="17" xfId="1" applyNumberFormat="1" applyFont="1" applyBorder="1" applyAlignment="1" applyProtection="1">
      <alignment vertical="center"/>
      <protection locked="0"/>
    </xf>
    <xf numFmtId="49" fontId="0" fillId="0" borderId="17" xfId="0" applyNumberFormat="1" applyFont="1" applyBorder="1" applyAlignment="1">
      <alignment vertical="center"/>
    </xf>
    <xf numFmtId="49" fontId="10" fillId="4" borderId="0" xfId="0" applyNumberFormat="1" applyFont="1" applyFill="1" applyAlignment="1">
      <alignment horizontal="right" vertical="center"/>
    </xf>
    <xf numFmtId="49" fontId="7" fillId="4" borderId="0" xfId="0" applyNumberFormat="1" applyFont="1" applyFill="1" applyAlignment="1">
      <alignment vertical="center"/>
    </xf>
    <xf numFmtId="49" fontId="9" fillId="4" borderId="0" xfId="0" applyNumberFormat="1" applyFont="1" applyFill="1" applyAlignment="1">
      <alignment vertical="center"/>
    </xf>
    <xf numFmtId="49" fontId="7" fillId="4" borderId="0" xfId="0" applyNumberFormat="1" applyFont="1" applyFill="1" applyAlignment="1">
      <alignment horizontal="left" vertical="center"/>
    </xf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29" fillId="0" borderId="0" xfId="0" applyNumberFormat="1" applyFont="1" applyAlignment="1">
      <alignment horizontal="left"/>
    </xf>
    <xf numFmtId="49" fontId="30" fillId="0" borderId="0" xfId="0" applyNumberFormat="1" applyFont="1"/>
    <xf numFmtId="49" fontId="30" fillId="0" borderId="0" xfId="0" applyNumberFormat="1" applyFont="1" applyAlignment="1">
      <alignment horizontal="left"/>
    </xf>
    <xf numFmtId="0" fontId="31" fillId="0" borderId="0" xfId="0" applyFont="1" applyAlignment="1">
      <alignment vertical="top"/>
    </xf>
    <xf numFmtId="49" fontId="32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33" fillId="0" borderId="0" xfId="0" applyNumberFormat="1" applyFont="1" applyAlignment="1">
      <alignment horizontal="left"/>
    </xf>
    <xf numFmtId="49" fontId="34" fillId="0" borderId="0" xfId="0" applyNumberFormat="1" applyFont="1" applyAlignment="1">
      <alignment vertical="top"/>
    </xf>
    <xf numFmtId="49" fontId="35" fillId="0" borderId="0" xfId="0" applyNumberFormat="1" applyFont="1" applyAlignment="1">
      <alignment vertical="top"/>
    </xf>
    <xf numFmtId="0" fontId="15" fillId="0" borderId="2" xfId="0" applyFont="1" applyBorder="1" applyAlignment="1">
      <alignment horizontal="right" vertical="center"/>
    </xf>
    <xf numFmtId="14" fontId="8" fillId="0" borderId="17" xfId="0" applyNumberFormat="1" applyFont="1" applyBorder="1" applyAlignment="1">
      <alignment horizontal="left" vertical="center"/>
    </xf>
  </cellXfs>
  <cellStyles count="47">
    <cellStyle name="20% - Dekorfärg1" xfId="2"/>
    <cellStyle name="20% - Dekorfärg2" xfId="3"/>
    <cellStyle name="20% - Dekorfärg3" xfId="4"/>
    <cellStyle name="20% - Dekorfärg4" xfId="5"/>
    <cellStyle name="20% - Dekorfärg5" xfId="6"/>
    <cellStyle name="20% - Dekorfärg6" xfId="7"/>
    <cellStyle name="40% - Dekorfärg1" xfId="8"/>
    <cellStyle name="40% - Dekorfärg2" xfId="9"/>
    <cellStyle name="40% - Dekorfärg3" xfId="10"/>
    <cellStyle name="40% - Dekorfärg4" xfId="11"/>
    <cellStyle name="40% - Dekorfärg5" xfId="12"/>
    <cellStyle name="40% - Dekorfärg6" xfId="13"/>
    <cellStyle name="60% - Dekorfärg1" xfId="14"/>
    <cellStyle name="60% - Dekorfärg2" xfId="15"/>
    <cellStyle name="60% - Dekorfärg3" xfId="16"/>
    <cellStyle name="60% - Dekorfärg4" xfId="17"/>
    <cellStyle name="60% - Dekorfärg5" xfId="18"/>
    <cellStyle name="60% - Dekorfärg6" xfId="19"/>
    <cellStyle name="Anteckning" xfId="20"/>
    <cellStyle name="Beräkning" xfId="21"/>
    <cellStyle name="Bra" xfId="22"/>
    <cellStyle name="Currency" xfId="1" builtinId="4"/>
    <cellStyle name="Currency 2" xfId="23"/>
    <cellStyle name="Dålig" xfId="24"/>
    <cellStyle name="Färg1" xfId="25"/>
    <cellStyle name="Färg2" xfId="26"/>
    <cellStyle name="Färg3" xfId="27"/>
    <cellStyle name="Färg4" xfId="28"/>
    <cellStyle name="Färg5" xfId="29"/>
    <cellStyle name="Färg6" xfId="30"/>
    <cellStyle name="Förklarande text" xfId="31"/>
    <cellStyle name="Indata" xfId="32"/>
    <cellStyle name="Kontrollcell" xfId="33"/>
    <cellStyle name="Länkad cell" xfId="34"/>
    <cellStyle name="Normal" xfId="0" builtinId="0"/>
    <cellStyle name="Normal 2" xfId="35"/>
    <cellStyle name="Normal 3" xfId="36"/>
    <cellStyle name="Normal 4" xfId="37"/>
    <cellStyle name="Normal 5" xfId="38"/>
    <cellStyle name="Rubrik" xfId="39"/>
    <cellStyle name="Rubrik 1" xfId="40"/>
    <cellStyle name="Rubrik 2" xfId="41"/>
    <cellStyle name="Rubrik 3" xfId="42"/>
    <cellStyle name="Rubrik 4" xfId="43"/>
    <cellStyle name="Summa" xfId="44"/>
    <cellStyle name="Utdata" xfId="45"/>
    <cellStyle name="Varningstext" xfId="46"/>
  </cellStyles>
  <dxfs count="21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solid">
          <bgColor indexed="9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formulari_sudije_2016-finaln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EŠAVANJA-NE BRISATI"/>
      <sheetName val="PODSETNIK"/>
      <sheetName val="OBAVESTENJE ZA IGRACE"/>
      <sheetName val="UPIS DECACI GT"/>
      <sheetName val="PRIPREMA DECACI GT"/>
      <sheetName val="DECACI GT 16"/>
      <sheetName val="DECACI GT 32"/>
      <sheetName val="DECACI GT 48"/>
      <sheetName val="DECACI GT 64"/>
      <sheetName val="DECACI GT 96&amp;128"/>
      <sheetName val="PRIPREMA DEVOJCICE GT"/>
      <sheetName val="DEVOJCICE GT 24&amp;32"/>
      <sheetName val="DEVOJCICE GT 48"/>
      <sheetName val="DEVOJCICE GT 64"/>
      <sheetName val="DEVOJCICE GT 96&amp;128"/>
      <sheetName val=" UPIS DECACI KVALIFIKACIJE"/>
      <sheetName val="PRIPREMA DECACI KVALIFIKACIJE"/>
      <sheetName val="DECACI KV 16&gt;4"/>
      <sheetName val="DECACI KV 32&gt;4"/>
      <sheetName val="DECACI KV 16&gt;8"/>
      <sheetName val="DECACI KV 32&gt;8"/>
      <sheetName val="UPIS DEVOJCICE KVALIFIKACIJE"/>
      <sheetName val="DEVOJCICE KV PRIPREMA"/>
      <sheetName val="DEVOJCICE KV 16&gt;4"/>
      <sheetName val="DEVOJCICE KV 32&gt;4"/>
      <sheetName val="DEVOJCICE KV 16&gt;8"/>
      <sheetName val="DEVOJCICE KV 32&gt;8"/>
      <sheetName val="UPIS DECACI DUBL"/>
      <sheetName val="PRIPREMA DECACI DUBL"/>
      <sheetName val="DECACI DUBL 16"/>
      <sheetName val="UPIS DEVOJCICE DUBL"/>
      <sheetName val="PRIPREMA DEVOJCICE DUBL "/>
      <sheetName val="DEVOJCICE DUBL 16"/>
      <sheetName val="RASPORED 2 TERENA GT"/>
      <sheetName val="RASPORED 3 TERENA GT"/>
      <sheetName val="RASPORED 4 TERENA GT"/>
      <sheetName val="RASPORED 5 TERENA GT"/>
      <sheetName val="RASPORED 6 TERENA"/>
      <sheetName val="RASPORED 8 TERENA"/>
      <sheetName val="TERENI ZA TRENING"/>
      <sheetName val="DECACI LL UPIS"/>
      <sheetName val="DEVOJCICE LL UPIS"/>
      <sheetName val="IZVESTAJ O KAZNJAVANJU"/>
      <sheetName val="IZVESTAJ VRHOVNOG SUDIJE"/>
      <sheetName val="Sheet1"/>
    </sheetNames>
    <definedNames>
      <definedName name="Jun_Hide_CU"/>
      <definedName name="Jun_Show_CU"/>
    </definedNames>
    <sheetDataSet>
      <sheetData sheetId="0">
        <row r="8">
          <cell r="A8" t="str">
            <v>Teniski savez Srbije</v>
          </cell>
        </row>
      </sheetData>
      <sheetData sheetId="1" refreshError="1"/>
      <sheetData sheetId="2" refreshError="1"/>
      <sheetData sheetId="3" refreshError="1"/>
      <sheetData sheetId="4">
        <row r="5">
          <cell r="R5">
            <v>0</v>
          </cell>
        </row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A7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Downloads\formulari_sudije_2016-finalni.xlsm" TargetMode="External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1">
    <pageSetUpPr fitToPage="1"/>
  </sheetPr>
  <dimension ref="A1:V79"/>
  <sheetViews>
    <sheetView showGridLines="0" showZeros="0" tabSelected="1" workbookViewId="0">
      <selection activeCell="D7" sqref="D7"/>
    </sheetView>
  </sheetViews>
  <sheetFormatPr defaultColWidth="8.85546875" defaultRowHeight="12.75"/>
  <cols>
    <col min="1" max="1" width="3.28515625" customWidth="1"/>
    <col min="2" max="2" width="4.85546875" customWidth="1"/>
    <col min="3" max="3" width="4.4257812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2" customWidth="1"/>
    <col min="10" max="10" width="10.7109375" customWidth="1"/>
    <col min="11" max="11" width="1.7109375" style="2" customWidth="1"/>
    <col min="12" max="12" width="10.7109375" customWidth="1"/>
    <col min="13" max="13" width="1.7109375" style="1" customWidth="1"/>
    <col min="14" max="14" width="10.7109375" customWidth="1"/>
    <col min="15" max="15" width="1.7109375" style="2" customWidth="1"/>
    <col min="16" max="16" width="10.7109375" customWidth="1"/>
    <col min="17" max="17" width="1.7109375" style="1" customWidth="1"/>
    <col min="18" max="18" width="9.140625" hidden="1" customWidth="1"/>
    <col min="19" max="19" width="8.7109375" customWidth="1"/>
    <col min="20" max="20" width="9.140625" hidden="1" customWidth="1"/>
    <col min="22" max="22" width="0" hidden="1" customWidth="1"/>
  </cols>
  <sheetData>
    <row r="1" spans="1:22" s="141" customFormat="1" ht="21.75" customHeight="1">
      <c r="A1" s="146" t="s">
        <v>76</v>
      </c>
      <c r="B1" s="145"/>
      <c r="C1" s="143"/>
      <c r="D1" s="143"/>
      <c r="E1" s="143"/>
      <c r="F1" s="143"/>
      <c r="G1" s="143"/>
      <c r="H1" s="143"/>
      <c r="I1" s="142"/>
      <c r="J1" s="138" t="s">
        <v>75</v>
      </c>
      <c r="K1" s="138"/>
      <c r="L1" s="144"/>
      <c r="M1" s="142"/>
      <c r="N1" s="142" t="s">
        <v>74</v>
      </c>
      <c r="O1" s="142"/>
      <c r="P1" s="143"/>
      <c r="Q1" s="142"/>
    </row>
    <row r="2" spans="1:22" s="135" customFormat="1">
      <c r="A2" s="140" t="str">
        <f>'[1]PODEŠAVANJA-NE BRISATI'!$A$8</f>
        <v>Teniski savez Srbije</v>
      </c>
      <c r="B2" s="140"/>
      <c r="C2" s="140"/>
      <c r="D2" s="140"/>
      <c r="E2" s="140"/>
      <c r="F2" s="139"/>
      <c r="G2" s="137"/>
      <c r="H2" s="137"/>
      <c r="I2" s="136"/>
      <c r="J2" s="138" t="s">
        <v>73</v>
      </c>
      <c r="K2" s="138"/>
      <c r="L2" s="138"/>
      <c r="M2" s="136"/>
      <c r="N2" s="137"/>
      <c r="O2" s="136"/>
      <c r="P2" s="137"/>
      <c r="Q2" s="136"/>
    </row>
    <row r="3" spans="1:22" s="112" customFormat="1" ht="11.25" customHeight="1">
      <c r="A3" s="132" t="s">
        <v>72</v>
      </c>
      <c r="B3" s="132"/>
      <c r="C3" s="132"/>
      <c r="D3" s="132"/>
      <c r="E3" s="132"/>
      <c r="F3" s="132" t="s">
        <v>71</v>
      </c>
      <c r="G3" s="132"/>
      <c r="H3" s="132"/>
      <c r="I3" s="133"/>
      <c r="J3" s="134" t="s">
        <v>70</v>
      </c>
      <c r="K3" s="133"/>
      <c r="L3" s="132" t="s">
        <v>69</v>
      </c>
      <c r="M3" s="133"/>
      <c r="N3" s="132"/>
      <c r="O3" s="133"/>
      <c r="P3" s="132"/>
      <c r="Q3" s="131" t="s">
        <v>68</v>
      </c>
    </row>
    <row r="4" spans="1:22" s="124" customFormat="1" ht="11.25" customHeight="1" thickBot="1">
      <c r="A4" s="148" t="s">
        <v>67</v>
      </c>
      <c r="B4" s="148"/>
      <c r="C4" s="148"/>
      <c r="D4" s="126"/>
      <c r="E4" s="126"/>
      <c r="F4" s="126" t="s">
        <v>66</v>
      </c>
      <c r="G4" s="130"/>
      <c r="H4" s="126"/>
      <c r="I4" s="127"/>
      <c r="J4" s="129" t="s">
        <v>65</v>
      </c>
      <c r="K4" s="127"/>
      <c r="L4" s="128" t="s">
        <v>64</v>
      </c>
      <c r="M4" s="127"/>
      <c r="N4" s="126"/>
      <c r="O4" s="127"/>
      <c r="P4" s="126"/>
      <c r="Q4" s="125" t="s">
        <v>63</v>
      </c>
    </row>
    <row r="5" spans="1:22" s="112" customFormat="1" ht="9">
      <c r="A5" s="37"/>
      <c r="B5" s="121" t="s">
        <v>62</v>
      </c>
      <c r="C5" s="121" t="s">
        <v>61</v>
      </c>
      <c r="D5" s="121" t="s">
        <v>60</v>
      </c>
      <c r="E5" s="123" t="s">
        <v>59</v>
      </c>
      <c r="F5" s="123" t="s">
        <v>58</v>
      </c>
      <c r="G5" s="123"/>
      <c r="H5" s="123" t="s">
        <v>57</v>
      </c>
      <c r="I5" s="123"/>
      <c r="J5" s="121" t="s">
        <v>56</v>
      </c>
      <c r="K5" s="122"/>
      <c r="L5" s="121" t="s">
        <v>55</v>
      </c>
      <c r="M5" s="122"/>
      <c r="N5" s="121" t="s">
        <v>54</v>
      </c>
      <c r="O5" s="122"/>
      <c r="P5" s="121" t="s">
        <v>53</v>
      </c>
      <c r="Q5" s="120"/>
    </row>
    <row r="6" spans="1:22" s="112" customFormat="1" ht="3.75" customHeight="1" thickBot="1">
      <c r="A6" s="119"/>
      <c r="B6" s="114"/>
      <c r="C6" s="118"/>
      <c r="D6" s="114"/>
      <c r="E6" s="116"/>
      <c r="F6" s="116"/>
      <c r="G6" s="117"/>
      <c r="H6" s="116"/>
      <c r="I6" s="115"/>
      <c r="J6" s="114"/>
      <c r="K6" s="115"/>
      <c r="L6" s="114"/>
      <c r="M6" s="115"/>
      <c r="N6" s="114"/>
      <c r="O6" s="115"/>
      <c r="P6" s="114"/>
      <c r="Q6" s="113"/>
    </row>
    <row r="7" spans="1:22" s="62" customFormat="1" ht="10.5" customHeight="1">
      <c r="A7" s="87">
        <v>1</v>
      </c>
      <c r="B7" s="86" t="s">
        <v>31</v>
      </c>
      <c r="C7" s="85">
        <v>2</v>
      </c>
      <c r="D7" s="84">
        <v>1</v>
      </c>
      <c r="E7" s="83" t="s">
        <v>52</v>
      </c>
      <c r="F7" s="83" t="s">
        <v>51</v>
      </c>
      <c r="G7" s="83"/>
      <c r="H7" s="83" t="s">
        <v>50</v>
      </c>
      <c r="I7" s="98"/>
      <c r="J7" s="76"/>
      <c r="K7" s="76"/>
      <c r="L7" s="76"/>
      <c r="M7" s="76"/>
      <c r="N7" s="66"/>
      <c r="O7" s="110"/>
      <c r="P7" s="65"/>
      <c r="Q7" s="64"/>
      <c r="R7" s="63"/>
      <c r="T7" s="111" t="e">
        <f>#REF!</f>
        <v>#REF!</v>
      </c>
      <c r="V7" s="111" t="str">
        <f>F$7&amp;" "&amp;E$7</f>
        <v>Pavle Stoiljkovic</v>
      </c>
    </row>
    <row r="8" spans="1:22" s="62" customFormat="1" ht="9.6" customHeight="1">
      <c r="A8" s="96"/>
      <c r="B8" s="95"/>
      <c r="C8" s="94"/>
      <c r="D8" s="93"/>
      <c r="E8" s="91"/>
      <c r="F8" s="91"/>
      <c r="G8" s="92"/>
      <c r="H8" s="91"/>
      <c r="I8" s="90"/>
      <c r="J8" s="89" t="str">
        <f>UPPER(IF(OR(I8="a",I8="as"),E7,IF(OR(I8="b",I8="bs"),E9,)))</f>
        <v/>
      </c>
      <c r="K8" s="89"/>
      <c r="L8" s="76"/>
      <c r="M8" s="76"/>
      <c r="N8" s="66"/>
      <c r="O8" s="110"/>
      <c r="P8" s="65"/>
      <c r="Q8" s="64"/>
      <c r="R8" s="63"/>
      <c r="T8" s="81" t="e">
        <f>#REF!</f>
        <v>#REF!</v>
      </c>
      <c r="V8" s="81" t="str">
        <f>F$9&amp;" "&amp;E$9</f>
        <v xml:space="preserve"> BYE</v>
      </c>
    </row>
    <row r="9" spans="1:22" s="62" customFormat="1" ht="9.6" customHeight="1">
      <c r="A9" s="96">
        <v>2</v>
      </c>
      <c r="B9" s="85" t="str">
        <f>IF($D9="","",VLOOKUP($D9,'[1]PRIPREMA DECACI GT'!$A$7:$P$22,15))</f>
        <v/>
      </c>
      <c r="C9" s="85" t="str">
        <f>IF($D9="","",VLOOKUP($D9,'[1]PRIPREMA DECACI GT'!$A$7:$P$22,16))</f>
        <v/>
      </c>
      <c r="D9" s="100"/>
      <c r="E9" s="147" t="s">
        <v>77</v>
      </c>
      <c r="F9" s="99" t="str">
        <f>IF($D9="","",VLOOKUP($D9,'[1]PRIPREMA DECACI GT'!$A$7:$P$22,3))</f>
        <v/>
      </c>
      <c r="G9" s="99"/>
      <c r="H9" s="99" t="str">
        <f>IF($D9="","",VLOOKUP($D9,'[1]PRIPREMA DECACI GT'!$A$7:$P$22,4))</f>
        <v/>
      </c>
      <c r="I9" s="106"/>
      <c r="J9" s="76"/>
      <c r="K9" s="105"/>
      <c r="L9" s="76"/>
      <c r="M9" s="76"/>
      <c r="N9" s="66"/>
      <c r="O9" s="110"/>
      <c r="P9" s="65"/>
      <c r="Q9" s="64"/>
      <c r="R9" s="63"/>
      <c r="T9" s="81" t="e">
        <f>#REF!</f>
        <v>#REF!</v>
      </c>
      <c r="V9" s="81" t="str">
        <f>F$11&amp;" "&amp;E$11</f>
        <v>Filip Jovanovic</v>
      </c>
    </row>
    <row r="10" spans="1:22" s="62" customFormat="1" ht="9.6" customHeight="1">
      <c r="A10" s="96"/>
      <c r="B10" s="94"/>
      <c r="C10" s="94"/>
      <c r="D10" s="93"/>
      <c r="E10" s="91"/>
      <c r="F10" s="91"/>
      <c r="G10" s="92"/>
      <c r="H10" s="91"/>
      <c r="I10" s="77"/>
      <c r="J10" s="103" t="s">
        <v>32</v>
      </c>
      <c r="K10" s="102"/>
      <c r="L10" s="89" t="str">
        <f>UPPER(IF(OR(K10="a",K10="as"),J8,IF(OR(K10="b",K10="bs"),J12,)))</f>
        <v/>
      </c>
      <c r="M10" s="108"/>
      <c r="N10" s="75"/>
      <c r="O10" s="75"/>
      <c r="P10" s="65"/>
      <c r="Q10" s="64"/>
      <c r="R10" s="63"/>
      <c r="T10" s="81" t="e">
        <f>#REF!</f>
        <v>#REF!</v>
      </c>
      <c r="U10" s="109"/>
      <c r="V10" s="81" t="str">
        <f>F$13&amp;" "&amp;E$13</f>
        <v>Matija Stojanovic</v>
      </c>
    </row>
    <row r="11" spans="1:22" s="62" customFormat="1" ht="9.6" customHeight="1">
      <c r="A11" s="96">
        <v>3</v>
      </c>
      <c r="B11" s="86" t="s">
        <v>31</v>
      </c>
      <c r="C11" s="85" t="str">
        <f>IF($D11="","",VLOOKUP($D11,'[1]PRIPREMA DECACI GT'!$A$7:$P$22,16))</f>
        <v/>
      </c>
      <c r="D11" s="100"/>
      <c r="E11" s="99" t="s">
        <v>49</v>
      </c>
      <c r="F11" s="99" t="s">
        <v>48</v>
      </c>
      <c r="G11" s="99"/>
      <c r="H11" s="99" t="s">
        <v>33</v>
      </c>
      <c r="I11" s="98"/>
      <c r="J11" s="76"/>
      <c r="K11" s="97"/>
      <c r="L11" s="76"/>
      <c r="M11" s="104"/>
      <c r="N11" s="75"/>
      <c r="O11" s="75"/>
      <c r="P11" s="65"/>
      <c r="Q11" s="64"/>
      <c r="R11" s="63"/>
      <c r="T11" s="81" t="e">
        <f>#REF!</f>
        <v>#REF!</v>
      </c>
      <c r="V11" s="81" t="str">
        <f>F$15&amp;" "&amp;E$15</f>
        <v>Ognjen Ristic</v>
      </c>
    </row>
    <row r="12" spans="1:22" s="62" customFormat="1" ht="9.6" customHeight="1">
      <c r="A12" s="96"/>
      <c r="B12" s="95"/>
      <c r="C12" s="94"/>
      <c r="D12" s="93"/>
      <c r="E12" s="91"/>
      <c r="F12" s="91"/>
      <c r="G12" s="92"/>
      <c r="H12" s="91"/>
      <c r="I12" s="90"/>
      <c r="J12" s="89" t="str">
        <f>UPPER(IF(OR(I12="a",I12="as"),E11,IF(OR(I12="b",I12="bs"),E13,)))</f>
        <v/>
      </c>
      <c r="K12" s="88"/>
      <c r="L12" s="76"/>
      <c r="M12" s="104"/>
      <c r="N12" s="75"/>
      <c r="O12" s="75"/>
      <c r="P12" s="65"/>
      <c r="Q12" s="64"/>
      <c r="R12" s="63"/>
      <c r="T12" s="81" t="e">
        <f>#REF!</f>
        <v>#REF!</v>
      </c>
      <c r="V12" s="81" t="str">
        <f>F$17&amp;" "&amp;E$17</f>
        <v xml:space="preserve"> BYE</v>
      </c>
    </row>
    <row r="13" spans="1:22" s="62" customFormat="1" ht="9.6" customHeight="1">
      <c r="A13" s="96">
        <v>4</v>
      </c>
      <c r="B13" s="86" t="s">
        <v>31</v>
      </c>
      <c r="C13" s="85">
        <v>42</v>
      </c>
      <c r="D13" s="100"/>
      <c r="E13" s="99" t="s">
        <v>47</v>
      </c>
      <c r="F13" s="99" t="s">
        <v>46</v>
      </c>
      <c r="G13" s="99"/>
      <c r="H13" s="99" t="s">
        <v>33</v>
      </c>
      <c r="I13" s="82"/>
      <c r="J13" s="76"/>
      <c r="K13" s="76"/>
      <c r="L13" s="76"/>
      <c r="M13" s="104"/>
      <c r="N13" s="75"/>
      <c r="O13" s="75"/>
      <c r="P13" s="65"/>
      <c r="Q13" s="64"/>
      <c r="R13" s="63"/>
      <c r="T13" s="81" t="e">
        <f>#REF!</f>
        <v>#REF!</v>
      </c>
      <c r="V13" s="81" t="str">
        <f>F$19&amp;" "&amp;E$19</f>
        <v xml:space="preserve"> BYE</v>
      </c>
    </row>
    <row r="14" spans="1:22" s="62" customFormat="1" ht="9.6" customHeight="1">
      <c r="A14" s="96"/>
      <c r="B14" s="95"/>
      <c r="C14" s="94"/>
      <c r="D14" s="93"/>
      <c r="E14" s="91"/>
      <c r="F14" s="91"/>
      <c r="G14" s="92"/>
      <c r="H14" s="91"/>
      <c r="I14" s="77"/>
      <c r="J14" s="76"/>
      <c r="K14" s="76"/>
      <c r="L14" s="103" t="s">
        <v>32</v>
      </c>
      <c r="M14" s="102"/>
      <c r="N14" s="89" t="str">
        <f>UPPER(IF(OR(M14="a",M14="as"),L10,IF(OR(M14="b",M14="bs"),L18,)))</f>
        <v/>
      </c>
      <c r="O14" s="108"/>
      <c r="P14" s="65"/>
      <c r="Q14" s="64"/>
      <c r="R14" s="63"/>
      <c r="T14" s="81" t="e">
        <f>#REF!</f>
        <v>#REF!</v>
      </c>
      <c r="V14" s="81" t="str">
        <f>F$21&amp;" "&amp;E$21</f>
        <v>Radovan Petrovic</v>
      </c>
    </row>
    <row r="15" spans="1:22" s="62" customFormat="1" ht="9.6" customHeight="1">
      <c r="A15" s="87">
        <v>5</v>
      </c>
      <c r="B15" s="86" t="s">
        <v>31</v>
      </c>
      <c r="C15" s="85">
        <v>32</v>
      </c>
      <c r="D15" s="84">
        <v>3</v>
      </c>
      <c r="E15" s="83" t="s">
        <v>45</v>
      </c>
      <c r="F15" s="83" t="s">
        <v>44</v>
      </c>
      <c r="G15" s="83"/>
      <c r="H15" s="83" t="s">
        <v>43</v>
      </c>
      <c r="I15" s="107"/>
      <c r="J15" s="76"/>
      <c r="K15" s="76"/>
      <c r="L15" s="76"/>
      <c r="M15" s="104"/>
      <c r="N15" s="76"/>
      <c r="O15" s="104"/>
      <c r="P15" s="65"/>
      <c r="Q15" s="64"/>
      <c r="R15" s="63"/>
      <c r="T15" s="81" t="e">
        <f>#REF!</f>
        <v>#REF!</v>
      </c>
      <c r="V15" s="81" t="str">
        <f>F$23&amp;" "&amp;E$23</f>
        <v>Luka Zivkovic</v>
      </c>
    </row>
    <row r="16" spans="1:22" s="62" customFormat="1" ht="9.6" customHeight="1" thickBot="1">
      <c r="A16" s="96"/>
      <c r="B16" s="95"/>
      <c r="C16" s="94"/>
      <c r="D16" s="93"/>
      <c r="E16" s="91"/>
      <c r="F16" s="91"/>
      <c r="G16" s="92"/>
      <c r="H16" s="91"/>
      <c r="I16" s="90"/>
      <c r="J16" s="89" t="str">
        <f>UPPER(IF(OR(I16="a",I16="as"),E15,IF(OR(I16="b",I16="bs"),E17,)))</f>
        <v/>
      </c>
      <c r="K16" s="89"/>
      <c r="L16" s="76"/>
      <c r="M16" s="104"/>
      <c r="N16" s="75"/>
      <c r="O16" s="104"/>
      <c r="P16" s="65"/>
      <c r="Q16" s="64"/>
      <c r="R16" s="63"/>
      <c r="T16" s="80" t="e">
        <f>#REF!</f>
        <v>#REF!</v>
      </c>
      <c r="V16" s="81" t="str">
        <f>F$25&amp;" "&amp;E$25</f>
        <v xml:space="preserve"> BYE</v>
      </c>
    </row>
    <row r="17" spans="1:22" s="62" customFormat="1" ht="9.6" customHeight="1">
      <c r="A17" s="96">
        <v>6</v>
      </c>
      <c r="B17" s="85" t="str">
        <f>IF($D17="","",VLOOKUP($D17,'[1]PRIPREMA DECACI GT'!$A$7:$P$22,15))</f>
        <v/>
      </c>
      <c r="C17" s="85" t="str">
        <f>IF($D17="","",VLOOKUP($D17,'[1]PRIPREMA DECACI GT'!$A$7:$P$22,16))</f>
        <v/>
      </c>
      <c r="D17" s="100"/>
      <c r="E17" s="147" t="s">
        <v>77</v>
      </c>
      <c r="F17" s="99" t="str">
        <f>IF($D17="","",VLOOKUP($D17,'[1]PRIPREMA DECACI GT'!$A$7:$P$22,3))</f>
        <v/>
      </c>
      <c r="G17" s="99"/>
      <c r="H17" s="99" t="str">
        <f>IF($D17="","",VLOOKUP($D17,'[1]PRIPREMA DECACI GT'!$A$7:$P$22,4))</f>
        <v/>
      </c>
      <c r="I17" s="106"/>
      <c r="J17" s="76"/>
      <c r="K17" s="105"/>
      <c r="L17" s="76"/>
      <c r="M17" s="104"/>
      <c r="N17" s="75"/>
      <c r="O17" s="104"/>
      <c r="P17" s="65"/>
      <c r="Q17" s="64"/>
      <c r="R17" s="63"/>
      <c r="V17" s="81" t="str">
        <f>F$27&amp;" "&amp;E$27</f>
        <v xml:space="preserve"> BYE</v>
      </c>
    </row>
    <row r="18" spans="1:22" s="62" customFormat="1" ht="9.6" customHeight="1">
      <c r="A18" s="96"/>
      <c r="B18" s="95"/>
      <c r="C18" s="94"/>
      <c r="D18" s="93"/>
      <c r="E18" s="91"/>
      <c r="F18" s="91"/>
      <c r="G18" s="92"/>
      <c r="H18" s="91"/>
      <c r="I18" s="77"/>
      <c r="J18" s="103" t="s">
        <v>32</v>
      </c>
      <c r="K18" s="102"/>
      <c r="L18" s="89" t="str">
        <f>UPPER(IF(OR(K18="a",K18="as"),J16,IF(OR(K18="b",K18="bs"),J20,)))</f>
        <v/>
      </c>
      <c r="M18" s="101"/>
      <c r="N18" s="75"/>
      <c r="O18" s="104"/>
      <c r="P18" s="65"/>
      <c r="Q18" s="64"/>
      <c r="R18" s="63"/>
      <c r="V18" s="81" t="str">
        <f>F$29&amp;" "&amp;E$29</f>
        <v>Djordje Pesic</v>
      </c>
    </row>
    <row r="19" spans="1:22" s="62" customFormat="1" ht="9.6" customHeight="1">
      <c r="A19" s="96">
        <v>7</v>
      </c>
      <c r="B19" s="85" t="str">
        <f>IF($D19="","",VLOOKUP($D19,'[1]PRIPREMA DECACI GT'!$A$7:$P$22,15))</f>
        <v/>
      </c>
      <c r="C19" s="85" t="str">
        <f>IF($D19="","",VLOOKUP($D19,'[1]PRIPREMA DECACI GT'!$A$7:$P$22,16))</f>
        <v/>
      </c>
      <c r="D19" s="100"/>
      <c r="E19" s="147" t="s">
        <v>77</v>
      </c>
      <c r="F19" s="99" t="str">
        <f>IF($D19="","",VLOOKUP($D19,'[1]PRIPREMA DECACI GT'!$A$7:$P$22,3))</f>
        <v/>
      </c>
      <c r="G19" s="99"/>
      <c r="H19" s="99" t="str">
        <f>IF($D19="","",VLOOKUP($D19,'[1]PRIPREMA DECACI GT'!$A$7:$P$22,4))</f>
        <v/>
      </c>
      <c r="I19" s="98"/>
      <c r="J19" s="76"/>
      <c r="K19" s="97"/>
      <c r="L19" s="76"/>
      <c r="M19" s="75"/>
      <c r="N19" s="75"/>
      <c r="O19" s="104"/>
      <c r="P19" s="65"/>
      <c r="Q19" s="64"/>
      <c r="R19" s="63"/>
      <c r="V19" s="81" t="str">
        <f>F$31&amp;" "&amp;E$31</f>
        <v>Luka Peric</v>
      </c>
    </row>
    <row r="20" spans="1:22" s="62" customFormat="1" ht="9.6" customHeight="1">
      <c r="A20" s="96"/>
      <c r="B20" s="95"/>
      <c r="C20" s="94"/>
      <c r="D20" s="93"/>
      <c r="E20" s="91"/>
      <c r="F20" s="91"/>
      <c r="G20" s="92"/>
      <c r="H20" s="91"/>
      <c r="I20" s="90"/>
      <c r="J20" s="89" t="str">
        <f>UPPER(IF(OR(I20="a",I20="as"),E19,IF(OR(I20="b",I20="bs"),E21,)))</f>
        <v/>
      </c>
      <c r="K20" s="88"/>
      <c r="L20" s="76"/>
      <c r="M20" s="75"/>
      <c r="N20" s="75"/>
      <c r="O20" s="104"/>
      <c r="P20" s="65"/>
      <c r="Q20" s="64"/>
      <c r="R20" s="63"/>
      <c r="V20" s="81" t="str">
        <f>F$33&amp;" "&amp;E$33</f>
        <v>Vasilije Zivadinovic</v>
      </c>
    </row>
    <row r="21" spans="1:22" s="62" customFormat="1" ht="9.6" customHeight="1">
      <c r="A21" s="96">
        <v>8</v>
      </c>
      <c r="B21" s="86" t="s">
        <v>31</v>
      </c>
      <c r="C21" s="85">
        <v>58</v>
      </c>
      <c r="D21" s="100"/>
      <c r="E21" s="99" t="s">
        <v>42</v>
      </c>
      <c r="F21" s="99" t="s">
        <v>41</v>
      </c>
      <c r="G21" s="99"/>
      <c r="H21" s="99" t="s">
        <v>33</v>
      </c>
      <c r="I21" s="82"/>
      <c r="J21" s="76"/>
      <c r="K21" s="76"/>
      <c r="L21" s="76"/>
      <c r="M21" s="75"/>
      <c r="N21" s="75"/>
      <c r="O21" s="104"/>
      <c r="P21" s="65"/>
      <c r="Q21" s="64"/>
      <c r="R21" s="63"/>
      <c r="V21" s="81" t="str">
        <f>F$35&amp;" "&amp;E$35</f>
        <v xml:space="preserve"> BYE</v>
      </c>
    </row>
    <row r="22" spans="1:22" s="62" customFormat="1" ht="9.6" customHeight="1">
      <c r="A22" s="96"/>
      <c r="B22" s="94"/>
      <c r="C22" s="94"/>
      <c r="D22" s="93"/>
      <c r="E22" s="91"/>
      <c r="F22" s="91"/>
      <c r="G22" s="92"/>
      <c r="H22" s="91"/>
      <c r="I22" s="77"/>
      <c r="J22" s="76"/>
      <c r="K22" s="76"/>
      <c r="L22" s="76"/>
      <c r="M22" s="75"/>
      <c r="N22" s="103" t="s">
        <v>32</v>
      </c>
      <c r="O22" s="102"/>
      <c r="P22" s="89" t="str">
        <f>UPPER(IF(OR(O22="a",O22="as"),N14,IF(OR(O22="b",O22="bs"),N30,)))</f>
        <v/>
      </c>
      <c r="Q22" s="108"/>
      <c r="R22" s="63"/>
      <c r="V22" s="81" t="str">
        <f>F$37&amp;" "&amp;E$37</f>
        <v>Nikola Stefanovic</v>
      </c>
    </row>
    <row r="23" spans="1:22" s="62" customFormat="1" ht="9.6" customHeight="1">
      <c r="A23" s="96">
        <v>9</v>
      </c>
      <c r="B23" s="86" t="s">
        <v>31</v>
      </c>
      <c r="C23" s="85">
        <v>80</v>
      </c>
      <c r="D23" s="100"/>
      <c r="E23" s="99" t="s">
        <v>40</v>
      </c>
      <c r="F23" s="99" t="s">
        <v>36</v>
      </c>
      <c r="G23" s="99"/>
      <c r="H23" s="99" t="s">
        <v>33</v>
      </c>
      <c r="I23" s="98"/>
      <c r="J23" s="76"/>
      <c r="K23" s="76"/>
      <c r="L23" s="76"/>
      <c r="M23" s="75"/>
      <c r="N23" s="76"/>
      <c r="O23" s="104"/>
      <c r="P23" s="76"/>
      <c r="Q23" s="75"/>
      <c r="R23" s="63"/>
      <c r="V23" s="81"/>
    </row>
    <row r="24" spans="1:22" s="62" customFormat="1" ht="9.6" customHeight="1">
      <c r="A24" s="96"/>
      <c r="B24" s="94"/>
      <c r="C24" s="94"/>
      <c r="D24" s="93"/>
      <c r="E24" s="91"/>
      <c r="F24" s="91"/>
      <c r="G24" s="92"/>
      <c r="H24" s="91"/>
      <c r="I24" s="90"/>
      <c r="J24" s="89" t="str">
        <f>UPPER(IF(OR(I24="a",I24="as"),E23,IF(OR(I24="b",I24="bs"),E25,)))</f>
        <v/>
      </c>
      <c r="K24" s="89"/>
      <c r="L24" s="76"/>
      <c r="M24" s="75"/>
      <c r="N24" s="75"/>
      <c r="O24" s="104"/>
      <c r="P24" s="65"/>
      <c r="Q24" s="64"/>
      <c r="R24" s="63"/>
      <c r="V24" s="81"/>
    </row>
    <row r="25" spans="1:22" s="62" customFormat="1" ht="9.6" customHeight="1">
      <c r="A25" s="96">
        <v>10</v>
      </c>
      <c r="B25" s="85" t="str">
        <f>IF($D25="","",VLOOKUP($D25,'[1]PRIPREMA DECACI GT'!$A$7:$P$22,15))</f>
        <v/>
      </c>
      <c r="C25" s="85" t="str">
        <f>IF($D25="","",VLOOKUP($D25,'[1]PRIPREMA DECACI GT'!$A$7:$P$22,16))</f>
        <v/>
      </c>
      <c r="D25" s="100"/>
      <c r="E25" s="147" t="s">
        <v>77</v>
      </c>
      <c r="F25" s="99" t="str">
        <f>IF($D25="","",VLOOKUP($D25,'[1]PRIPREMA DECACI GT'!$A$7:$P$22,3))</f>
        <v/>
      </c>
      <c r="G25" s="99"/>
      <c r="H25" s="99" t="str">
        <f>IF($D25="","",VLOOKUP($D25,'[1]PRIPREMA DECACI GT'!$A$7:$P$22,4))</f>
        <v/>
      </c>
      <c r="I25" s="106"/>
      <c r="J25" s="76"/>
      <c r="K25" s="105"/>
      <c r="L25" s="76"/>
      <c r="M25" s="75"/>
      <c r="N25" s="75"/>
      <c r="O25" s="104"/>
      <c r="P25" s="65"/>
      <c r="Q25" s="64"/>
      <c r="R25" s="63"/>
      <c r="V25" s="81"/>
    </row>
    <row r="26" spans="1:22" s="62" customFormat="1" ht="9.6" customHeight="1">
      <c r="A26" s="96"/>
      <c r="B26" s="95"/>
      <c r="C26" s="94"/>
      <c r="D26" s="93"/>
      <c r="E26" s="91"/>
      <c r="F26" s="91"/>
      <c r="G26" s="92"/>
      <c r="H26" s="91"/>
      <c r="I26" s="77"/>
      <c r="J26" s="103" t="s">
        <v>32</v>
      </c>
      <c r="K26" s="102"/>
      <c r="L26" s="89" t="str">
        <f>UPPER(IF(OR(K26="a",K26="as"),J24,IF(OR(K26="b",K26="bs"),J28,)))</f>
        <v/>
      </c>
      <c r="M26" s="108"/>
      <c r="N26" s="75"/>
      <c r="O26" s="104"/>
      <c r="P26" s="65"/>
      <c r="Q26" s="64"/>
      <c r="R26" s="63"/>
      <c r="V26" s="81"/>
    </row>
    <row r="27" spans="1:22" s="62" customFormat="1" ht="9.6" customHeight="1">
      <c r="A27" s="96">
        <v>11</v>
      </c>
      <c r="B27" s="85" t="str">
        <f>IF($D27="","",VLOOKUP($D27,'[1]PRIPREMA DECACI GT'!$A$7:$P$22,15))</f>
        <v/>
      </c>
      <c r="C27" s="85" t="str">
        <f>IF($D27="","",VLOOKUP($D27,'[1]PRIPREMA DECACI GT'!$A$7:$P$22,16))</f>
        <v/>
      </c>
      <c r="D27" s="100"/>
      <c r="E27" s="147" t="s">
        <v>77</v>
      </c>
      <c r="F27" s="99" t="str">
        <f>IF($D27="","",VLOOKUP($D27,'[1]PRIPREMA DECACI GT'!$A$7:$P$22,3))</f>
        <v/>
      </c>
      <c r="G27" s="99"/>
      <c r="H27" s="99" t="str">
        <f>IF($D27="","",VLOOKUP($D27,'[1]PRIPREMA DECACI GT'!$A$7:$P$22,4))</f>
        <v/>
      </c>
      <c r="I27" s="98"/>
      <c r="J27" s="76"/>
      <c r="K27" s="97"/>
      <c r="L27" s="76"/>
      <c r="M27" s="104"/>
      <c r="N27" s="75"/>
      <c r="O27" s="104"/>
      <c r="P27" s="65"/>
      <c r="Q27" s="64"/>
      <c r="R27" s="63"/>
      <c r="V27" s="81"/>
    </row>
    <row r="28" spans="1:22" s="62" customFormat="1" ht="9.6" customHeight="1">
      <c r="A28" s="87"/>
      <c r="B28" s="95"/>
      <c r="C28" s="94"/>
      <c r="D28" s="93"/>
      <c r="E28" s="91"/>
      <c r="F28" s="91"/>
      <c r="G28" s="92"/>
      <c r="H28" s="91"/>
      <c r="I28" s="90"/>
      <c r="J28" s="89" t="str">
        <f>UPPER(IF(OR(I28="a",I28="as"),E27,IF(OR(I28="b",I28="bs"),E29,)))</f>
        <v/>
      </c>
      <c r="K28" s="88"/>
      <c r="L28" s="76"/>
      <c r="M28" s="104"/>
      <c r="N28" s="75"/>
      <c r="O28" s="104"/>
      <c r="P28" s="65"/>
      <c r="Q28" s="64"/>
      <c r="R28" s="63"/>
      <c r="V28" s="81"/>
    </row>
    <row r="29" spans="1:22" s="62" customFormat="1" ht="9.6" customHeight="1">
      <c r="A29" s="87">
        <v>12</v>
      </c>
      <c r="B29" s="86" t="s">
        <v>31</v>
      </c>
      <c r="C29" s="85">
        <v>33</v>
      </c>
      <c r="D29" s="84">
        <v>4</v>
      </c>
      <c r="E29" s="83" t="s">
        <v>39</v>
      </c>
      <c r="F29" s="83" t="s">
        <v>38</v>
      </c>
      <c r="G29" s="83"/>
      <c r="H29" s="83" t="s">
        <v>33</v>
      </c>
      <c r="I29" s="82"/>
      <c r="J29" s="76"/>
      <c r="K29" s="76"/>
      <c r="L29" s="76"/>
      <c r="M29" s="104"/>
      <c r="N29" s="75"/>
      <c r="O29" s="104"/>
      <c r="P29" s="65"/>
      <c r="Q29" s="64"/>
      <c r="R29" s="63"/>
      <c r="V29" s="81"/>
    </row>
    <row r="30" spans="1:22" s="62" customFormat="1" ht="9.6" customHeight="1">
      <c r="A30" s="96"/>
      <c r="B30" s="95"/>
      <c r="C30" s="94"/>
      <c r="D30" s="93"/>
      <c r="E30" s="91"/>
      <c r="F30" s="91"/>
      <c r="G30" s="92"/>
      <c r="H30" s="91"/>
      <c r="I30" s="77"/>
      <c r="J30" s="76"/>
      <c r="K30" s="76"/>
      <c r="L30" s="103" t="s">
        <v>32</v>
      </c>
      <c r="M30" s="102"/>
      <c r="N30" s="89" t="str">
        <f>UPPER(IF(OR(M30="a",M30="as"),L26,IF(OR(M30="b",M30="bs"),L34,)))</f>
        <v/>
      </c>
      <c r="O30" s="101"/>
      <c r="P30" s="65"/>
      <c r="Q30" s="64"/>
      <c r="R30" s="63"/>
      <c r="V30" s="81"/>
    </row>
    <row r="31" spans="1:22" s="62" customFormat="1" ht="9.6" customHeight="1">
      <c r="A31" s="96">
        <v>13</v>
      </c>
      <c r="B31" s="86" t="s">
        <v>31</v>
      </c>
      <c r="C31" s="85" t="str">
        <f>IF($D31="","",VLOOKUP($D31,'[1]PRIPREMA DECACI GT'!$A$7:$P$22,16))</f>
        <v/>
      </c>
      <c r="D31" s="100"/>
      <c r="E31" s="99" t="s">
        <v>37</v>
      </c>
      <c r="F31" s="99" t="s">
        <v>36</v>
      </c>
      <c r="G31" s="99"/>
      <c r="H31" s="99" t="s">
        <v>33</v>
      </c>
      <c r="I31" s="107"/>
      <c r="J31" s="76"/>
      <c r="K31" s="76"/>
      <c r="L31" s="76"/>
      <c r="M31" s="104"/>
      <c r="N31" s="76"/>
      <c r="O31" s="75"/>
      <c r="P31" s="65"/>
      <c r="Q31" s="64"/>
      <c r="R31" s="63"/>
      <c r="V31" s="81"/>
    </row>
    <row r="32" spans="1:22" s="62" customFormat="1" ht="9.6" customHeight="1">
      <c r="A32" s="96"/>
      <c r="B32" s="95"/>
      <c r="C32" s="94"/>
      <c r="D32" s="93"/>
      <c r="E32" s="91"/>
      <c r="F32" s="91"/>
      <c r="G32" s="92"/>
      <c r="H32" s="91"/>
      <c r="I32" s="90"/>
      <c r="J32" s="89" t="str">
        <f>UPPER(IF(OR(I32="a",I32="as"),E31,IF(OR(I32="b",I32="bs"),E33,)))</f>
        <v/>
      </c>
      <c r="K32" s="89"/>
      <c r="L32" s="76"/>
      <c r="M32" s="104"/>
      <c r="N32" s="75"/>
      <c r="O32" s="75"/>
      <c r="P32" s="65"/>
      <c r="Q32" s="64"/>
      <c r="R32" s="63"/>
      <c r="V32" s="81"/>
    </row>
    <row r="33" spans="1:22" s="62" customFormat="1" ht="9.6" customHeight="1">
      <c r="A33" s="96">
        <v>14</v>
      </c>
      <c r="B33" s="86" t="s">
        <v>31</v>
      </c>
      <c r="C33" s="85">
        <v>57</v>
      </c>
      <c r="D33" s="100"/>
      <c r="E33" s="99" t="s">
        <v>35</v>
      </c>
      <c r="F33" s="99" t="s">
        <v>34</v>
      </c>
      <c r="G33" s="99"/>
      <c r="H33" s="99" t="s">
        <v>33</v>
      </c>
      <c r="I33" s="106"/>
      <c r="J33" s="76"/>
      <c r="K33" s="105"/>
      <c r="L33" s="76"/>
      <c r="M33" s="104"/>
      <c r="N33" s="75"/>
      <c r="O33" s="75"/>
      <c r="P33" s="65"/>
      <c r="Q33" s="64"/>
      <c r="R33" s="63"/>
      <c r="V33" s="81"/>
    </row>
    <row r="34" spans="1:22" s="62" customFormat="1" ht="9.6" customHeight="1">
      <c r="A34" s="96"/>
      <c r="B34" s="95"/>
      <c r="C34" s="94"/>
      <c r="D34" s="93"/>
      <c r="E34" s="91"/>
      <c r="F34" s="91"/>
      <c r="G34" s="92"/>
      <c r="H34" s="91"/>
      <c r="I34" s="77"/>
      <c r="J34" s="103" t="s">
        <v>32</v>
      </c>
      <c r="K34" s="102"/>
      <c r="L34" s="89" t="str">
        <f>UPPER(IF(OR(K34="a",K34="as"),J32,IF(OR(K34="b",K34="bs"),J36,)))</f>
        <v/>
      </c>
      <c r="M34" s="101"/>
      <c r="N34" s="75"/>
      <c r="O34" s="75"/>
      <c r="P34" s="65"/>
      <c r="Q34" s="64"/>
      <c r="R34" s="63"/>
      <c r="V34" s="81"/>
    </row>
    <row r="35" spans="1:22" s="62" customFormat="1" ht="9.6" customHeight="1">
      <c r="A35" s="96">
        <v>15</v>
      </c>
      <c r="B35" s="85" t="str">
        <f>IF($D35="","",VLOOKUP($D35,'[1]PRIPREMA DECACI GT'!$A$7:$P$22,15))</f>
        <v/>
      </c>
      <c r="C35" s="85" t="str">
        <f>IF($D35="","",VLOOKUP($D35,'[1]PRIPREMA DECACI GT'!$A$7:$P$22,16))</f>
        <v/>
      </c>
      <c r="D35" s="100"/>
      <c r="E35" s="147" t="s">
        <v>77</v>
      </c>
      <c r="F35" s="99" t="str">
        <f>IF($D35="","",VLOOKUP($D35,'[1]PRIPREMA DECACI GT'!$A$7:$P$22,3))</f>
        <v/>
      </c>
      <c r="G35" s="99"/>
      <c r="H35" s="99" t="str">
        <f>IF($D35="","",VLOOKUP($D35,'[1]PRIPREMA DECACI GT'!$A$7:$P$22,4))</f>
        <v/>
      </c>
      <c r="I35" s="98"/>
      <c r="J35" s="76"/>
      <c r="K35" s="97"/>
      <c r="L35" s="76"/>
      <c r="M35" s="75"/>
      <c r="N35" s="75"/>
      <c r="O35" s="75"/>
      <c r="P35" s="65"/>
      <c r="Q35" s="64"/>
      <c r="R35" s="63"/>
      <c r="V35" s="81"/>
    </row>
    <row r="36" spans="1:22" s="62" customFormat="1" ht="9.6" customHeight="1">
      <c r="A36" s="96"/>
      <c r="B36" s="95"/>
      <c r="C36" s="94"/>
      <c r="D36" s="93"/>
      <c r="E36" s="91"/>
      <c r="F36" s="91"/>
      <c r="G36" s="92"/>
      <c r="H36" s="91"/>
      <c r="I36" s="90"/>
      <c r="J36" s="89" t="str">
        <f>UPPER(IF(OR(I36="a",I36="as"),E35,IF(OR(I36="b",I36="bs"),E37,)))</f>
        <v/>
      </c>
      <c r="K36" s="88"/>
      <c r="L36" s="76"/>
      <c r="M36" s="75"/>
      <c r="N36" s="75"/>
      <c r="O36" s="75"/>
      <c r="P36" s="65"/>
      <c r="Q36" s="64"/>
      <c r="R36" s="63"/>
      <c r="V36" s="81"/>
    </row>
    <row r="37" spans="1:22" s="62" customFormat="1" ht="9.6" customHeight="1">
      <c r="A37" s="87">
        <v>16</v>
      </c>
      <c r="B37" s="86" t="s">
        <v>31</v>
      </c>
      <c r="C37" s="85">
        <v>27</v>
      </c>
      <c r="D37" s="84">
        <v>2</v>
      </c>
      <c r="E37" s="83" t="s">
        <v>30</v>
      </c>
      <c r="F37" s="83" t="s">
        <v>29</v>
      </c>
      <c r="G37" s="83"/>
      <c r="H37" s="83" t="s">
        <v>28</v>
      </c>
      <c r="I37" s="82"/>
      <c r="J37" s="76"/>
      <c r="K37" s="76"/>
      <c r="L37" s="76"/>
      <c r="M37" s="75"/>
      <c r="N37" s="75"/>
      <c r="O37" s="75"/>
      <c r="P37" s="65"/>
      <c r="Q37" s="64"/>
      <c r="R37" s="63"/>
      <c r="V37" s="81"/>
    </row>
    <row r="38" spans="1:22" s="62" customFormat="1" ht="9.6" customHeight="1" thickBot="1">
      <c r="A38" s="72"/>
      <c r="B38" s="68"/>
      <c r="C38" s="68"/>
      <c r="D38" s="68"/>
      <c r="E38" s="79"/>
      <c r="F38" s="79"/>
      <c r="G38" s="78"/>
      <c r="H38" s="76"/>
      <c r="I38" s="77"/>
      <c r="J38" s="76"/>
      <c r="K38" s="76"/>
      <c r="L38" s="76"/>
      <c r="M38" s="75"/>
      <c r="N38" s="75"/>
      <c r="O38" s="75"/>
      <c r="P38" s="65"/>
      <c r="Q38" s="64"/>
      <c r="R38" s="63"/>
      <c r="V38" s="80"/>
    </row>
    <row r="39" spans="1:22" s="62" customFormat="1" ht="9.6" customHeight="1">
      <c r="A39" s="69"/>
      <c r="B39" s="67"/>
      <c r="C39" s="67"/>
      <c r="D39" s="68"/>
      <c r="E39" s="67"/>
      <c r="F39" s="67"/>
      <c r="G39" s="67"/>
      <c r="H39" s="67"/>
      <c r="I39" s="68"/>
      <c r="J39" s="67"/>
      <c r="K39" s="67"/>
      <c r="L39" s="67"/>
      <c r="M39" s="70"/>
      <c r="N39" s="70"/>
      <c r="O39" s="70"/>
      <c r="P39" s="65"/>
      <c r="Q39" s="64"/>
      <c r="R39" s="63"/>
    </row>
    <row r="40" spans="1:22" s="62" customFormat="1" ht="9.6" customHeight="1">
      <c r="A40" s="72"/>
      <c r="B40" s="68"/>
      <c r="C40" s="68"/>
      <c r="D40" s="68"/>
      <c r="E40" s="67"/>
      <c r="F40" s="67"/>
      <c r="H40" s="71"/>
      <c r="I40" s="68"/>
      <c r="J40" s="67"/>
      <c r="K40" s="67"/>
      <c r="L40" s="67"/>
      <c r="M40" s="70"/>
      <c r="N40" s="70"/>
      <c r="O40" s="70"/>
      <c r="P40" s="65"/>
      <c r="Q40" s="64"/>
      <c r="R40" s="63"/>
    </row>
    <row r="41" spans="1:22" s="62" customFormat="1" ht="9.6" customHeight="1">
      <c r="A41" s="72"/>
      <c r="B41" s="67"/>
      <c r="C41" s="67"/>
      <c r="D41" s="68"/>
      <c r="E41" s="67"/>
      <c r="F41" s="67"/>
      <c r="G41" s="67"/>
      <c r="H41" s="67"/>
      <c r="I41" s="68"/>
      <c r="J41" s="67"/>
      <c r="K41" s="73"/>
      <c r="L41" s="67"/>
      <c r="M41" s="70"/>
      <c r="N41" s="70"/>
      <c r="O41" s="70"/>
      <c r="P41" s="65"/>
      <c r="Q41" s="64"/>
      <c r="R41" s="63"/>
    </row>
    <row r="42" spans="1:22" s="62" customFormat="1" ht="9.6" customHeight="1">
      <c r="A42" s="72"/>
      <c r="B42" s="68"/>
      <c r="C42" s="68"/>
      <c r="D42" s="68"/>
      <c r="E42" s="67"/>
      <c r="F42" s="67"/>
      <c r="H42" s="67"/>
      <c r="I42" s="68"/>
      <c r="J42" s="71"/>
      <c r="K42" s="68"/>
      <c r="L42" s="67"/>
      <c r="M42" s="70"/>
      <c r="N42" s="70"/>
      <c r="O42" s="70"/>
      <c r="P42" s="65"/>
      <c r="Q42" s="64"/>
      <c r="R42" s="63"/>
    </row>
    <row r="43" spans="1:22" s="62" customFormat="1" ht="9.6" customHeight="1">
      <c r="A43" s="72"/>
      <c r="B43" s="67"/>
      <c r="C43" s="67"/>
      <c r="D43" s="68"/>
      <c r="E43" s="67"/>
      <c r="F43" s="67"/>
      <c r="G43" s="67"/>
      <c r="H43" s="67"/>
      <c r="I43" s="68"/>
      <c r="J43" s="67"/>
      <c r="K43" s="67"/>
      <c r="L43" s="67"/>
      <c r="M43" s="70"/>
      <c r="N43" s="70"/>
      <c r="O43" s="70"/>
      <c r="P43" s="65"/>
      <c r="Q43" s="64"/>
      <c r="R43" s="74"/>
    </row>
    <row r="44" spans="1:22" s="62" customFormat="1" ht="9.6" customHeight="1">
      <c r="A44" s="72"/>
      <c r="B44" s="68"/>
      <c r="C44" s="68"/>
      <c r="D44" s="68"/>
      <c r="E44" s="67"/>
      <c r="F44" s="67"/>
      <c r="H44" s="71"/>
      <c r="I44" s="68"/>
      <c r="J44" s="67"/>
      <c r="K44" s="67"/>
      <c r="L44" s="67"/>
      <c r="M44" s="70"/>
      <c r="N44" s="70"/>
      <c r="O44" s="70"/>
      <c r="P44" s="65"/>
      <c r="Q44" s="64"/>
      <c r="R44" s="63"/>
    </row>
    <row r="45" spans="1:22" s="62" customFormat="1" ht="9.6" customHeight="1">
      <c r="A45" s="72"/>
      <c r="B45" s="67"/>
      <c r="C45" s="67"/>
      <c r="D45" s="68"/>
      <c r="E45" s="67"/>
      <c r="F45" s="67"/>
      <c r="G45" s="67"/>
      <c r="H45" s="67"/>
      <c r="I45" s="68"/>
      <c r="J45" s="67"/>
      <c r="K45" s="67"/>
      <c r="L45" s="67"/>
      <c r="M45" s="70"/>
      <c r="N45" s="70"/>
      <c r="O45" s="70"/>
      <c r="P45" s="65"/>
      <c r="Q45" s="64"/>
      <c r="R45" s="63"/>
    </row>
    <row r="46" spans="1:22" s="62" customFormat="1" ht="9.6" customHeight="1">
      <c r="A46" s="72"/>
      <c r="B46" s="68"/>
      <c r="C46" s="68"/>
      <c r="D46" s="68"/>
      <c r="E46" s="67"/>
      <c r="F46" s="67"/>
      <c r="H46" s="67"/>
      <c r="I46" s="68"/>
      <c r="J46" s="67"/>
      <c r="K46" s="67"/>
      <c r="L46" s="71"/>
      <c r="M46" s="68"/>
      <c r="N46" s="67"/>
      <c r="O46" s="70"/>
      <c r="P46" s="65"/>
      <c r="Q46" s="64"/>
      <c r="R46" s="63"/>
    </row>
    <row r="47" spans="1:22" s="62" customFormat="1" ht="9.6" customHeight="1">
      <c r="A47" s="72"/>
      <c r="B47" s="67"/>
      <c r="C47" s="67"/>
      <c r="D47" s="68"/>
      <c r="E47" s="67"/>
      <c r="F47" s="67"/>
      <c r="G47" s="67"/>
      <c r="H47" s="67"/>
      <c r="I47" s="68"/>
      <c r="J47" s="67"/>
      <c r="K47" s="67"/>
      <c r="L47" s="67"/>
      <c r="M47" s="70"/>
      <c r="N47" s="67"/>
      <c r="O47" s="70"/>
      <c r="P47" s="65"/>
      <c r="Q47" s="64"/>
      <c r="R47" s="63"/>
    </row>
    <row r="48" spans="1:22" s="62" customFormat="1" ht="9.6" customHeight="1">
      <c r="A48" s="72"/>
      <c r="B48" s="68"/>
      <c r="C48" s="68"/>
      <c r="D48" s="68"/>
      <c r="E48" s="67"/>
      <c r="F48" s="67"/>
      <c r="H48" s="71"/>
      <c r="I48" s="68"/>
      <c r="J48" s="67"/>
      <c r="K48" s="67"/>
      <c r="L48" s="67"/>
      <c r="M48" s="70"/>
      <c r="N48" s="70"/>
      <c r="O48" s="70"/>
      <c r="P48" s="65"/>
      <c r="Q48" s="64"/>
      <c r="R48" s="63"/>
    </row>
    <row r="49" spans="1:18" s="62" customFormat="1" ht="9.6" customHeight="1">
      <c r="A49" s="72"/>
      <c r="B49" s="67"/>
      <c r="C49" s="67"/>
      <c r="D49" s="68"/>
      <c r="E49" s="67"/>
      <c r="F49" s="67"/>
      <c r="G49" s="67"/>
      <c r="H49" s="67"/>
      <c r="I49" s="68"/>
      <c r="J49" s="67"/>
      <c r="K49" s="73"/>
      <c r="L49" s="67"/>
      <c r="M49" s="70"/>
      <c r="N49" s="70"/>
      <c r="O49" s="70"/>
      <c r="P49" s="65"/>
      <c r="Q49" s="64"/>
      <c r="R49" s="63"/>
    </row>
    <row r="50" spans="1:18" s="62" customFormat="1" ht="9.6" customHeight="1">
      <c r="A50" s="72"/>
      <c r="B50" s="68"/>
      <c r="C50" s="68"/>
      <c r="D50" s="68"/>
      <c r="E50" s="67"/>
      <c r="F50" s="67"/>
      <c r="H50" s="67"/>
      <c r="I50" s="68"/>
      <c r="J50" s="71"/>
      <c r="K50" s="68"/>
      <c r="L50" s="67"/>
      <c r="M50" s="70"/>
      <c r="N50" s="70"/>
      <c r="O50" s="70"/>
      <c r="P50" s="65"/>
      <c r="Q50" s="64"/>
      <c r="R50" s="63"/>
    </row>
    <row r="51" spans="1:18" s="62" customFormat="1" ht="9.6" customHeight="1">
      <c r="A51" s="72"/>
      <c r="B51" s="67"/>
      <c r="C51" s="67"/>
      <c r="D51" s="68"/>
      <c r="E51" s="67"/>
      <c r="F51" s="67"/>
      <c r="G51" s="67"/>
      <c r="H51" s="67"/>
      <c r="I51" s="68"/>
      <c r="J51" s="67"/>
      <c r="K51" s="67"/>
      <c r="L51" s="67"/>
      <c r="M51" s="70"/>
      <c r="N51" s="70"/>
      <c r="O51" s="70"/>
      <c r="P51" s="65"/>
      <c r="Q51" s="64"/>
      <c r="R51" s="63"/>
    </row>
    <row r="52" spans="1:18" s="62" customFormat="1" ht="9.6" customHeight="1">
      <c r="A52" s="72"/>
      <c r="B52" s="68"/>
      <c r="C52" s="68"/>
      <c r="D52" s="68"/>
      <c r="E52" s="67"/>
      <c r="F52" s="67"/>
      <c r="H52" s="71"/>
      <c r="I52" s="68"/>
      <c r="J52" s="67"/>
      <c r="K52" s="67"/>
      <c r="L52" s="67"/>
      <c r="M52" s="70"/>
      <c r="N52" s="70"/>
      <c r="O52" s="70"/>
      <c r="P52" s="65"/>
      <c r="Q52" s="64"/>
      <c r="R52" s="63"/>
    </row>
    <row r="53" spans="1:18" s="62" customFormat="1" ht="9.6" customHeight="1">
      <c r="A53" s="69"/>
      <c r="B53" s="67"/>
      <c r="C53" s="67"/>
      <c r="D53" s="68"/>
      <c r="E53" s="67"/>
      <c r="F53" s="67"/>
      <c r="G53" s="67"/>
      <c r="H53" s="67"/>
      <c r="I53" s="68"/>
      <c r="J53" s="67"/>
      <c r="K53" s="67"/>
      <c r="L53" s="67"/>
      <c r="M53" s="67"/>
      <c r="N53" s="66"/>
      <c r="O53" s="66"/>
      <c r="P53" s="65"/>
      <c r="Q53" s="64"/>
      <c r="R53" s="63"/>
    </row>
    <row r="54" spans="1:18" s="62" customFormat="1" ht="9.6" customHeight="1">
      <c r="A54" s="72"/>
      <c r="B54" s="68"/>
      <c r="C54" s="68"/>
      <c r="D54" s="68"/>
      <c r="E54" s="79"/>
      <c r="F54" s="79"/>
      <c r="G54" s="78"/>
      <c r="H54" s="76"/>
      <c r="I54" s="77"/>
      <c r="J54" s="76"/>
      <c r="K54" s="76"/>
      <c r="L54" s="76"/>
      <c r="M54" s="75"/>
      <c r="N54" s="75"/>
      <c r="O54" s="75"/>
      <c r="P54" s="65"/>
      <c r="Q54" s="64"/>
      <c r="R54" s="63"/>
    </row>
    <row r="55" spans="1:18" s="62" customFormat="1" ht="9.6" customHeight="1">
      <c r="A55" s="69"/>
      <c r="B55" s="67"/>
      <c r="C55" s="67"/>
      <c r="D55" s="68"/>
      <c r="E55" s="67"/>
      <c r="F55" s="67"/>
      <c r="G55" s="67"/>
      <c r="H55" s="67"/>
      <c r="I55" s="68"/>
      <c r="J55" s="67"/>
      <c r="K55" s="67"/>
      <c r="L55" s="67"/>
      <c r="M55" s="70"/>
      <c r="N55" s="70"/>
      <c r="O55" s="70"/>
      <c r="P55" s="65"/>
      <c r="Q55" s="64"/>
      <c r="R55" s="63"/>
    </row>
    <row r="56" spans="1:18" s="62" customFormat="1" ht="9.6" customHeight="1">
      <c r="A56" s="72"/>
      <c r="B56" s="68"/>
      <c r="C56" s="68"/>
      <c r="D56" s="68"/>
      <c r="E56" s="67"/>
      <c r="F56" s="67"/>
      <c r="H56" s="71"/>
      <c r="I56" s="68"/>
      <c r="J56" s="67"/>
      <c r="K56" s="67"/>
      <c r="L56" s="67"/>
      <c r="M56" s="70"/>
      <c r="N56" s="70"/>
      <c r="O56" s="70"/>
      <c r="P56" s="65"/>
      <c r="Q56" s="64"/>
      <c r="R56" s="63"/>
    </row>
    <row r="57" spans="1:18" s="62" customFormat="1" ht="9.6" customHeight="1">
      <c r="A57" s="72"/>
      <c r="B57" s="67"/>
      <c r="C57" s="67"/>
      <c r="D57" s="68"/>
      <c r="E57" s="67"/>
      <c r="F57" s="67"/>
      <c r="G57" s="67"/>
      <c r="H57" s="67"/>
      <c r="I57" s="68"/>
      <c r="J57" s="67"/>
      <c r="K57" s="73"/>
      <c r="L57" s="67"/>
      <c r="M57" s="70"/>
      <c r="N57" s="70"/>
      <c r="O57" s="70"/>
      <c r="P57" s="65"/>
      <c r="Q57" s="64"/>
      <c r="R57" s="63"/>
    </row>
    <row r="58" spans="1:18" s="62" customFormat="1" ht="9.6" customHeight="1">
      <c r="A58" s="72"/>
      <c r="B58" s="68"/>
      <c r="C58" s="68"/>
      <c r="D58" s="68"/>
      <c r="E58" s="67"/>
      <c r="F58" s="67"/>
      <c r="H58" s="67"/>
      <c r="I58" s="68"/>
      <c r="J58" s="71"/>
      <c r="K58" s="68"/>
      <c r="L58" s="67"/>
      <c r="M58" s="70"/>
      <c r="N58" s="70"/>
      <c r="O58" s="70"/>
      <c r="P58" s="65"/>
      <c r="Q58" s="64"/>
      <c r="R58" s="63"/>
    </row>
    <row r="59" spans="1:18" s="62" customFormat="1" ht="9.6" customHeight="1">
      <c r="A59" s="72"/>
      <c r="B59" s="67"/>
      <c r="C59" s="67"/>
      <c r="D59" s="68"/>
      <c r="E59" s="67"/>
      <c r="F59" s="67"/>
      <c r="G59" s="67"/>
      <c r="H59" s="67"/>
      <c r="I59" s="68"/>
      <c r="J59" s="67"/>
      <c r="K59" s="67"/>
      <c r="L59" s="67"/>
      <c r="M59" s="70"/>
      <c r="N59" s="70"/>
      <c r="O59" s="70"/>
      <c r="P59" s="65"/>
      <c r="Q59" s="64"/>
      <c r="R59" s="74"/>
    </row>
    <row r="60" spans="1:18" s="62" customFormat="1" ht="9.6" customHeight="1">
      <c r="A60" s="72"/>
      <c r="B60" s="68"/>
      <c r="C60" s="68"/>
      <c r="D60" s="68"/>
      <c r="E60" s="67"/>
      <c r="F60" s="67"/>
      <c r="H60" s="71"/>
      <c r="I60" s="68"/>
      <c r="J60" s="67"/>
      <c r="K60" s="67"/>
      <c r="L60" s="67"/>
      <c r="M60" s="70"/>
      <c r="N60" s="70"/>
      <c r="O60" s="70"/>
      <c r="P60" s="65"/>
      <c r="Q60" s="64"/>
      <c r="R60" s="63"/>
    </row>
    <row r="61" spans="1:18" s="62" customFormat="1" ht="9.6" customHeight="1">
      <c r="A61" s="72"/>
      <c r="B61" s="67"/>
      <c r="C61" s="67"/>
      <c r="D61" s="68"/>
      <c r="E61" s="67"/>
      <c r="F61" s="67"/>
      <c r="G61" s="67"/>
      <c r="H61" s="67"/>
      <c r="I61" s="68"/>
      <c r="J61" s="67"/>
      <c r="K61" s="67"/>
      <c r="L61" s="67"/>
      <c r="M61" s="70"/>
      <c r="N61" s="70"/>
      <c r="O61" s="70"/>
      <c r="P61" s="65"/>
      <c r="Q61" s="64"/>
      <c r="R61" s="63"/>
    </row>
    <row r="62" spans="1:18" s="62" customFormat="1" ht="9.6" customHeight="1">
      <c r="A62" s="72"/>
      <c r="B62" s="68"/>
      <c r="C62" s="68"/>
      <c r="D62" s="68"/>
      <c r="E62" s="67"/>
      <c r="F62" s="67"/>
      <c r="H62" s="67"/>
      <c r="I62" s="68"/>
      <c r="J62" s="67"/>
      <c r="K62" s="67"/>
      <c r="L62" s="71"/>
      <c r="M62" s="68"/>
      <c r="N62" s="67"/>
      <c r="O62" s="70"/>
      <c r="P62" s="65"/>
      <c r="Q62" s="64"/>
      <c r="R62" s="63"/>
    </row>
    <row r="63" spans="1:18" s="62" customFormat="1" ht="9.6" customHeight="1">
      <c r="A63" s="72"/>
      <c r="B63" s="67"/>
      <c r="C63" s="67"/>
      <c r="D63" s="68"/>
      <c r="E63" s="67"/>
      <c r="F63" s="67"/>
      <c r="G63" s="67"/>
      <c r="H63" s="67"/>
      <c r="I63" s="68"/>
      <c r="J63" s="67"/>
      <c r="K63" s="67"/>
      <c r="L63" s="67"/>
      <c r="M63" s="70"/>
      <c r="N63" s="67"/>
      <c r="O63" s="70"/>
      <c r="P63" s="65"/>
      <c r="Q63" s="64"/>
      <c r="R63" s="63"/>
    </row>
    <row r="64" spans="1:18" s="62" customFormat="1" ht="9.6" customHeight="1">
      <c r="A64" s="72"/>
      <c r="B64" s="68"/>
      <c r="C64" s="68"/>
      <c r="D64" s="68"/>
      <c r="E64" s="67"/>
      <c r="F64" s="67"/>
      <c r="H64" s="71"/>
      <c r="I64" s="68"/>
      <c r="J64" s="67"/>
      <c r="K64" s="67"/>
      <c r="L64" s="67"/>
      <c r="M64" s="70"/>
      <c r="N64" s="70"/>
      <c r="O64" s="70"/>
      <c r="P64" s="65"/>
      <c r="Q64" s="64"/>
      <c r="R64" s="63"/>
    </row>
    <row r="65" spans="1:18" s="62" customFormat="1" ht="9.6" customHeight="1">
      <c r="A65" s="72"/>
      <c r="B65" s="67"/>
      <c r="C65" s="67"/>
      <c r="D65" s="68"/>
      <c r="E65" s="67"/>
      <c r="F65" s="67"/>
      <c r="G65" s="67"/>
      <c r="H65" s="67"/>
      <c r="I65" s="68"/>
      <c r="J65" s="67"/>
      <c r="K65" s="73"/>
      <c r="L65" s="67"/>
      <c r="M65" s="70"/>
      <c r="N65" s="70"/>
      <c r="O65" s="70"/>
      <c r="P65" s="65"/>
      <c r="Q65" s="64"/>
      <c r="R65" s="63"/>
    </row>
    <row r="66" spans="1:18" s="62" customFormat="1" ht="9.6" customHeight="1">
      <c r="A66" s="72"/>
      <c r="B66" s="68"/>
      <c r="C66" s="68"/>
      <c r="D66" s="68"/>
      <c r="E66" s="67"/>
      <c r="F66" s="67"/>
      <c r="H66" s="67"/>
      <c r="I66" s="68"/>
      <c r="J66" s="71"/>
      <c r="K66" s="68"/>
      <c r="L66" s="67"/>
      <c r="M66" s="70"/>
      <c r="N66" s="70"/>
      <c r="O66" s="70"/>
      <c r="P66" s="65"/>
      <c r="Q66" s="64"/>
      <c r="R66" s="63"/>
    </row>
    <row r="67" spans="1:18" s="62" customFormat="1" ht="9.6" customHeight="1">
      <c r="A67" s="72"/>
      <c r="B67" s="67"/>
      <c r="C67" s="67"/>
      <c r="D67" s="68"/>
      <c r="E67" s="67"/>
      <c r="F67" s="67"/>
      <c r="G67" s="67"/>
      <c r="H67" s="67"/>
      <c r="I67" s="68"/>
      <c r="J67" s="67"/>
      <c r="K67" s="67"/>
      <c r="L67" s="67"/>
      <c r="M67" s="70"/>
      <c r="N67" s="70"/>
      <c r="O67" s="70"/>
      <c r="P67" s="65"/>
      <c r="Q67" s="64"/>
      <c r="R67" s="63"/>
    </row>
    <row r="68" spans="1:18" s="62" customFormat="1" ht="9.6" customHeight="1">
      <c r="A68" s="72"/>
      <c r="B68" s="68"/>
      <c r="C68" s="68"/>
      <c r="D68" s="68"/>
      <c r="E68" s="67"/>
      <c r="F68" s="67"/>
      <c r="H68" s="71"/>
      <c r="I68" s="68"/>
      <c r="J68" s="67"/>
      <c r="K68" s="67"/>
      <c r="L68" s="67"/>
      <c r="M68" s="70"/>
      <c r="N68" s="70"/>
      <c r="O68" s="70"/>
      <c r="P68" s="65"/>
      <c r="Q68" s="64"/>
      <c r="R68" s="63"/>
    </row>
    <row r="69" spans="1:18" s="62" customFormat="1" ht="9.6" customHeight="1">
      <c r="A69" s="69"/>
      <c r="B69" s="67"/>
      <c r="C69" s="67"/>
      <c r="D69" s="68"/>
      <c r="E69" s="67"/>
      <c r="F69" s="67"/>
      <c r="G69" s="67"/>
      <c r="H69" s="67"/>
      <c r="I69" s="68"/>
      <c r="J69" s="67"/>
      <c r="K69" s="67"/>
      <c r="L69" s="67"/>
      <c r="M69" s="67"/>
      <c r="N69" s="66"/>
      <c r="O69" s="66"/>
      <c r="P69" s="65"/>
      <c r="Q69" s="64"/>
      <c r="R69" s="63"/>
    </row>
    <row r="70" spans="1:18" s="55" customFormat="1" ht="6.75" customHeight="1">
      <c r="A70" s="61"/>
      <c r="B70" s="61"/>
      <c r="C70" s="61"/>
      <c r="D70" s="61"/>
      <c r="E70" s="60"/>
      <c r="F70" s="60"/>
      <c r="G70" s="60"/>
      <c r="H70" s="60"/>
      <c r="I70" s="59"/>
      <c r="J70" s="58"/>
      <c r="K70" s="57"/>
      <c r="L70" s="58"/>
      <c r="M70" s="57"/>
      <c r="N70" s="58"/>
      <c r="O70" s="57"/>
      <c r="P70" s="58"/>
      <c r="Q70" s="57"/>
      <c r="R70" s="56"/>
    </row>
    <row r="71" spans="1:18" s="3" customFormat="1" ht="10.5" customHeight="1">
      <c r="A71" s="54" t="s">
        <v>27</v>
      </c>
      <c r="B71" s="53"/>
      <c r="C71" s="52"/>
      <c r="D71" s="49" t="s">
        <v>25</v>
      </c>
      <c r="E71" s="47" t="s">
        <v>26</v>
      </c>
      <c r="F71" s="49"/>
      <c r="G71" s="51"/>
      <c r="H71" s="50"/>
      <c r="I71" s="49" t="s">
        <v>25</v>
      </c>
      <c r="J71" s="47" t="s">
        <v>24</v>
      </c>
      <c r="K71" s="48"/>
      <c r="L71" s="47" t="s">
        <v>23</v>
      </c>
      <c r="M71" s="46"/>
      <c r="N71" s="45" t="s">
        <v>22</v>
      </c>
      <c r="O71" s="45"/>
      <c r="P71" s="44" t="s">
        <v>21</v>
      </c>
      <c r="Q71" s="43"/>
    </row>
    <row r="72" spans="1:18" s="3" customFormat="1" ht="9" customHeight="1">
      <c r="A72" s="24" t="s">
        <v>6</v>
      </c>
      <c r="B72" s="16"/>
      <c r="C72" s="28"/>
      <c r="D72" s="35">
        <v>1</v>
      </c>
      <c r="E72" s="34" t="s">
        <v>20</v>
      </c>
      <c r="F72" s="34"/>
      <c r="G72" s="33"/>
      <c r="H72" s="19"/>
      <c r="I72" s="18" t="s">
        <v>19</v>
      </c>
      <c r="J72" s="16"/>
      <c r="K72" s="17"/>
      <c r="L72" s="16"/>
      <c r="M72" s="15"/>
      <c r="N72" s="27" t="s">
        <v>18</v>
      </c>
      <c r="O72" s="26"/>
      <c r="P72" s="26"/>
      <c r="Q72" s="25"/>
    </row>
    <row r="73" spans="1:18" s="3" customFormat="1" ht="9" customHeight="1">
      <c r="A73" s="24" t="s">
        <v>17</v>
      </c>
      <c r="B73" s="16"/>
      <c r="C73" s="42">
        <v>2</v>
      </c>
      <c r="D73" s="35">
        <v>2</v>
      </c>
      <c r="E73" s="34" t="s">
        <v>16</v>
      </c>
      <c r="F73" s="34"/>
      <c r="G73" s="33"/>
      <c r="H73" s="19"/>
      <c r="I73" s="18" t="s">
        <v>15</v>
      </c>
      <c r="J73" s="16"/>
      <c r="K73" s="17"/>
      <c r="L73" s="16"/>
      <c r="M73" s="15"/>
      <c r="N73" s="41" t="s">
        <v>10</v>
      </c>
      <c r="O73" s="40"/>
      <c r="P73" s="40"/>
      <c r="Q73" s="7"/>
    </row>
    <row r="74" spans="1:18" s="3" customFormat="1" ht="9" customHeight="1">
      <c r="A74" s="14" t="s">
        <v>14</v>
      </c>
      <c r="B74" s="5"/>
      <c r="C74" s="39">
        <v>80</v>
      </c>
      <c r="D74" s="35">
        <v>3</v>
      </c>
      <c r="E74" s="34" t="s">
        <v>13</v>
      </c>
      <c r="F74" s="34"/>
      <c r="G74" s="33"/>
      <c r="H74" s="19"/>
      <c r="I74" s="18" t="s">
        <v>12</v>
      </c>
      <c r="J74" s="16"/>
      <c r="K74" s="17"/>
      <c r="L74" s="16"/>
      <c r="M74" s="15"/>
      <c r="N74" s="27" t="s">
        <v>11</v>
      </c>
      <c r="O74" s="26"/>
      <c r="P74" s="26"/>
      <c r="Q74" s="25"/>
    </row>
    <row r="75" spans="1:18" s="3" customFormat="1" ht="9" customHeight="1">
      <c r="A75" s="38"/>
      <c r="B75" s="37"/>
      <c r="C75" s="36"/>
      <c r="D75" s="35">
        <v>4</v>
      </c>
      <c r="E75" s="34" t="s">
        <v>10</v>
      </c>
      <c r="F75" s="34"/>
      <c r="G75" s="33"/>
      <c r="H75" s="19"/>
      <c r="I75" s="18" t="s">
        <v>9</v>
      </c>
      <c r="J75" s="16"/>
      <c r="K75" s="17"/>
      <c r="L75" s="16"/>
      <c r="M75" s="15"/>
      <c r="N75" s="32"/>
      <c r="O75" s="17"/>
      <c r="P75" s="16"/>
      <c r="Q75" s="15"/>
    </row>
    <row r="76" spans="1:18" s="3" customFormat="1" ht="9" customHeight="1">
      <c r="A76" s="31" t="s">
        <v>8</v>
      </c>
      <c r="B76" s="30"/>
      <c r="C76" s="29"/>
      <c r="D76" s="22"/>
      <c r="E76" s="20"/>
      <c r="F76" s="21"/>
      <c r="G76" s="20"/>
      <c r="H76" s="19"/>
      <c r="I76" s="18" t="s">
        <v>7</v>
      </c>
      <c r="J76" s="16"/>
      <c r="K76" s="17"/>
      <c r="L76" s="16"/>
      <c r="M76" s="15"/>
      <c r="N76" s="5"/>
      <c r="O76" s="6"/>
      <c r="P76" s="5"/>
      <c r="Q76" s="7"/>
    </row>
    <row r="77" spans="1:18" s="3" customFormat="1" ht="9" customHeight="1">
      <c r="A77" s="24" t="s">
        <v>6</v>
      </c>
      <c r="B77" s="16"/>
      <c r="C77" s="28"/>
      <c r="D77" s="22"/>
      <c r="E77" s="20"/>
      <c r="F77" s="21"/>
      <c r="G77" s="20"/>
      <c r="H77" s="19"/>
      <c r="I77" s="18" t="s">
        <v>5</v>
      </c>
      <c r="J77" s="16"/>
      <c r="K77" s="17"/>
      <c r="L77" s="16"/>
      <c r="M77" s="15"/>
      <c r="N77" s="27" t="s">
        <v>4</v>
      </c>
      <c r="O77" s="26"/>
      <c r="P77" s="26"/>
      <c r="Q77" s="25"/>
    </row>
    <row r="78" spans="1:18" s="3" customFormat="1" ht="9" customHeight="1">
      <c r="A78" s="24" t="s">
        <v>3</v>
      </c>
      <c r="B78" s="16"/>
      <c r="C78" s="23">
        <v>2</v>
      </c>
      <c r="D78" s="22"/>
      <c r="E78" s="20"/>
      <c r="F78" s="21"/>
      <c r="G78" s="20"/>
      <c r="H78" s="19"/>
      <c r="I78" s="18" t="s">
        <v>2</v>
      </c>
      <c r="J78" s="16"/>
      <c r="K78" s="17"/>
      <c r="L78" s="16"/>
      <c r="M78" s="15"/>
      <c r="N78" s="16"/>
      <c r="O78" s="17"/>
      <c r="P78" s="16"/>
      <c r="Q78" s="15"/>
    </row>
    <row r="79" spans="1:18" s="3" customFormat="1" ht="9" customHeight="1">
      <c r="A79" s="14" t="s">
        <v>1</v>
      </c>
      <c r="B79" s="5"/>
      <c r="C79" s="13">
        <v>33</v>
      </c>
      <c r="D79" s="12"/>
      <c r="E79" s="10"/>
      <c r="F79" s="11"/>
      <c r="G79" s="10"/>
      <c r="H79" s="9"/>
      <c r="I79" s="8" t="s">
        <v>0</v>
      </c>
      <c r="J79" s="5"/>
      <c r="K79" s="6"/>
      <c r="L79" s="5"/>
      <c r="M79" s="7"/>
      <c r="N79" s="5" t="str">
        <f>Q4</f>
        <v>Tasic Ljubisa</v>
      </c>
      <c r="O79" s="6"/>
      <c r="P79" s="5"/>
      <c r="Q79" s="4">
        <f>MIN(4,'[1]PRIPREMA DECACI GT'!R5)</f>
        <v>0</v>
      </c>
    </row>
  </sheetData>
  <dataConsolidate topLabels="1">
    <dataRefs count="1">
      <dataRef ref="B7:C22" sheet="PRIPREMA DECACI GT" r:id="rId1"/>
    </dataRefs>
  </dataConsolidate>
  <mergeCells count="1">
    <mergeCell ref="A4:C4"/>
  </mergeCells>
  <conditionalFormatting sqref="F67:H67 F51:H51 F53:H53 F39:H39 F41:H41 F43:H43 F45:H45 F47:H47 G23 G25 G27 G29 G31 G33 G35 G37 F49:H49 F69:H69 F55:H55 F57:H57 F59:H59 F61:H61 F63:H63 F65:H65 G7 G9 G11 G13 G15 G17 G19 G21">
    <cfRule type="expression" dxfId="20" priority="21" stopIfTrue="1">
      <formula>AND($D7&lt;9,$C7&gt;0)</formula>
    </cfRule>
  </conditionalFormatting>
  <conditionalFormatting sqref="H40 H60 J50 H48 J58 H68 H56 J66 H64 J10 L46 L14 J18 J26 J34 L30 L62 H44 J42 H52 N22">
    <cfRule type="expression" dxfId="19" priority="18" stopIfTrue="1">
      <formula>AND($N$1="CU",H10="Umpire")</formula>
    </cfRule>
    <cfRule type="expression" dxfId="18" priority="19" stopIfTrue="1">
      <formula>AND($N$1="CU",H10&lt;&gt;"Umpire",I10&lt;&gt;"")</formula>
    </cfRule>
    <cfRule type="expression" dxfId="17" priority="20" stopIfTrue="1">
      <formula>AND($N$1="CU",H10&lt;&gt;"Umpire")</formula>
    </cfRule>
  </conditionalFormatting>
  <conditionalFormatting sqref="D53 D47 D45 D43 D41 D39 D69 D67 D49 D65 D63 D61 D59 D57 D55 D51">
    <cfRule type="expression" dxfId="16" priority="17" stopIfTrue="1">
      <formula>AND($D39&lt;9,$C39&gt;0)</formula>
    </cfRule>
  </conditionalFormatting>
  <conditionalFormatting sqref="E55 E57 E59 E61 E63 E65 E67 E69 E39 E41 E43 E45 E47 E49 E51 E53">
    <cfRule type="cellIs" dxfId="15" priority="15" stopIfTrue="1" operator="equal">
      <formula>"Bye"</formula>
    </cfRule>
    <cfRule type="expression" dxfId="14" priority="16" stopIfTrue="1">
      <formula>AND($D39&lt;9,$C39&gt;0)</formula>
    </cfRule>
  </conditionalFormatting>
  <conditionalFormatting sqref="L10 L18 L26 L34 N30 N62 L58 L66 N14 N46 L42 L50 P22 J8 J12 J16 J20 J24 J28 J32 J36 J56 J60 J64 J68 J40 J44 J48 J52">
    <cfRule type="expression" dxfId="13" priority="13" stopIfTrue="1">
      <formula>I8="as"</formula>
    </cfRule>
    <cfRule type="expression" dxfId="12" priority="14" stopIfTrue="1">
      <formula>I8="bs"</formula>
    </cfRule>
  </conditionalFormatting>
  <conditionalFormatting sqref="B55 B57 B59 B61 B63 B65 B67 B69 B39 B41 B43 B45 B47 B49 B51 B53 B8:B10 B12 B14 B16:B20 B22 B24:B28 B30 B32 B34:B36">
    <cfRule type="cellIs" dxfId="11" priority="11" stopIfTrue="1" operator="equal">
      <formula>"QA"</formula>
    </cfRule>
    <cfRule type="cellIs" dxfId="10" priority="12" stopIfTrue="1" operator="equal">
      <formula>"DA"</formula>
    </cfRule>
  </conditionalFormatting>
  <conditionalFormatting sqref="I8 I12 I16 I20 I24 I28 I32 I36 M30 M14 K10 K34 Q79 K18 K26 O22">
    <cfRule type="expression" dxfId="9" priority="10" stopIfTrue="1">
      <formula>$N$1="CU"</formula>
    </cfRule>
  </conditionalFormatting>
  <conditionalFormatting sqref="E7:E37">
    <cfRule type="cellIs" dxfId="8" priority="9" stopIfTrue="1" operator="equal">
      <formula>"Bye"</formula>
    </cfRule>
  </conditionalFormatting>
  <conditionalFormatting sqref="Q79">
    <cfRule type="expression" dxfId="7" priority="8" stopIfTrue="1">
      <formula>$N$1="CU"</formula>
    </cfRule>
  </conditionalFormatting>
  <conditionalFormatting sqref="D11 D13 D9 D35 D31 D17 D19 D21 D23 D25 D27 D33">
    <cfRule type="expression" dxfId="6" priority="7" stopIfTrue="1">
      <formula>$D9&gt;0</formula>
    </cfRule>
  </conditionalFormatting>
  <conditionalFormatting sqref="E9">
    <cfRule type="cellIs" dxfId="5" priority="6" stopIfTrue="1" operator="equal">
      <formula>"Bye"</formula>
    </cfRule>
  </conditionalFormatting>
  <conditionalFormatting sqref="E17">
    <cfRule type="cellIs" dxfId="4" priority="5" stopIfTrue="1" operator="equal">
      <formula>"Bye"</formula>
    </cfRule>
  </conditionalFormatting>
  <conditionalFormatting sqref="E19">
    <cfRule type="cellIs" dxfId="3" priority="4" stopIfTrue="1" operator="equal">
      <formula>"Bye"</formula>
    </cfRule>
  </conditionalFormatting>
  <conditionalFormatting sqref="E25">
    <cfRule type="cellIs" dxfId="2" priority="3" stopIfTrue="1" operator="equal">
      <formula>"Bye"</formula>
    </cfRule>
  </conditionalFormatting>
  <conditionalFormatting sqref="E27">
    <cfRule type="cellIs" dxfId="1" priority="2" stopIfTrue="1" operator="equal">
      <formula>"Bye"</formula>
    </cfRule>
  </conditionalFormatting>
  <conditionalFormatting sqref="E35">
    <cfRule type="cellIs" dxfId="0" priority="1" stopIfTrue="1" operator="equal">
      <formula>"Bye"</formula>
    </cfRule>
  </conditionalFormatting>
  <dataValidations count="1">
    <dataValidation type="list" allowBlank="1" showInputMessage="1" sqref="H40 H56 H44 J26 H52 H60 H48 J18 H68 J10 H64 L14 J50 J42 L46 N22 J66 J58 L30 L62 J34">
      <formula1>$T$7:$T$16</formula1>
    </dataValidation>
  </dataValidations>
  <printOptions horizontalCentered="1"/>
  <pageMargins left="0.35" right="0.35" top="0.39" bottom="0.39" header="0" footer="0"/>
  <pageSetup paperSize="9" orientation="portrait" r:id="rId2"/>
  <headerFooter alignWithMargins="0"/>
  <legacyDrawing r:id="rId3"/>
  <oleObjects>
    <oleObject progId="CorelDRAW.Graphic.12" shapeId="102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DECACI GT 16</vt:lpstr>
      <vt:lpstr>'DECACI GT 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Firgo</dc:creator>
  <cp:lastModifiedBy>Firgo</cp:lastModifiedBy>
  <dcterms:created xsi:type="dcterms:W3CDTF">2021-01-29T12:11:13Z</dcterms:created>
  <dcterms:modified xsi:type="dcterms:W3CDTF">2021-01-29T12:31:32Z</dcterms:modified>
</cp:coreProperties>
</file>